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defaultThemeVersion="166925"/>
  <mc:AlternateContent xmlns:mc="http://schemas.openxmlformats.org/markup-compatibility/2006">
    <mc:Choice Requires="x15">
      <x15ac:absPath xmlns:x15ac="http://schemas.microsoft.com/office/spreadsheetml/2010/11/ac" url="C:\Users\antk1\Downloads\"/>
    </mc:Choice>
  </mc:AlternateContent>
  <xr:revisionPtr revIDLastSave="1009" documentId="8_{5B7D2D27-2FD4-41A6-B3F4-A364DF42B2B6}" xr6:coauthVersionLast="47" xr6:coauthVersionMax="47" xr10:uidLastSave="{815F98C3-D594-484E-ACB1-838214227543}"/>
  <bookViews>
    <workbookView xWindow="-120" yWindow="-120" windowWidth="29040" windowHeight="15720" firstSheet="3" xr2:uid="{00000000-000D-0000-FFFF-FFFF00000000}"/>
  </bookViews>
  <sheets>
    <sheet name="Welcome &amp; Instructions" sheetId="2" r:id="rId1"/>
    <sheet name="Features &amp; Benefits" sheetId="7" r:id="rId2"/>
    <sheet name="Transactions" sheetId="3" r:id="rId3"/>
    <sheet name="Quarterly Summary" sheetId="5" r:id="rId4"/>
    <sheet name="Simplified Expenses" sheetId="4" r:id="rId5"/>
    <sheet name="Expense Guide" sheetId="6" r:id="rId6"/>
    <sheet name="_Config" sheetId="1" state="hidden" r:id="rId7"/>
  </sheets>
  <definedNames>
    <definedName name="_xlnm._FilterDatabase" localSheetId="2" hidden="1">Transactions!$B$35:$I$534</definedName>
    <definedName name="Cat_Capital">_Config!$D$18</definedName>
    <definedName name="Cat_Expense">_Config!$D$3:$D$17</definedName>
    <definedName name="Cat_Income">_Config!$K$2:$K$4</definedName>
    <definedName name="CatList">IF(Transactions!$F$4=_Config!$J$2,_Config!$H$1:$H$2,_Config!$D$1:$D$18)</definedName>
    <definedName name="Q1_End">_Config!$B$2</definedName>
    <definedName name="Q1_Start">_Config!$B$1</definedName>
    <definedName name="Q2_End">_Config!$B$4</definedName>
    <definedName name="Q2_Start">_Config!$B$3</definedName>
    <definedName name="Q3_End">_Config!$B$6</definedName>
    <definedName name="Q3_Start">_Config!$B$5</definedName>
    <definedName name="Q4_End">_Config!$B$8</definedName>
    <definedName name="Q4_Start">_Config!$B$7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5" i="5" l="1"/>
  <c r="C44" i="5"/>
  <c r="C43" i="5"/>
  <c r="C42" i="5"/>
  <c r="B24" i="2"/>
  <c r="B23" i="2"/>
  <c r="B22" i="2"/>
  <c r="B21" i="2"/>
  <c r="B17" i="2"/>
  <c r="B16" i="2"/>
  <c r="B15" i="2"/>
  <c r="B33" i="5"/>
  <c r="B16" i="5"/>
  <c r="B12" i="3"/>
  <c r="K2" i="1"/>
  <c r="K3" i="1"/>
  <c r="B34" i="3"/>
  <c r="B35" i="3"/>
  <c r="I11" i="5"/>
  <c r="G11" i="5"/>
  <c r="E11" i="5"/>
  <c r="C11" i="5"/>
  <c r="F3" i="3"/>
  <c r="C5" i="3"/>
  <c r="B6" i="3"/>
  <c r="B9" i="3"/>
  <c r="B10" i="3"/>
  <c r="B8" i="5"/>
  <c r="D46" i="5"/>
  <c r="C46" i="5"/>
  <c r="D45" i="5"/>
  <c r="D44" i="5"/>
  <c r="D43" i="5"/>
  <c r="D42" i="5"/>
  <c r="C24" i="2"/>
  <c r="C23" i="2"/>
  <c r="C22" i="2"/>
  <c r="C21" i="2"/>
  <c r="C17" i="2"/>
  <c r="C16" i="2"/>
  <c r="C15" i="2"/>
  <c r="C14" i="2"/>
  <c r="B14" i="2"/>
  <c r="F6" i="5"/>
  <c r="B1" i="1"/>
  <c r="B2" i="1"/>
  <c r="B3" i="1"/>
  <c r="B4" i="1"/>
  <c r="B5" i="1"/>
  <c r="B6" i="1"/>
  <c r="B7" i="1"/>
  <c r="B8" i="1"/>
  <c r="B32" i="5"/>
  <c r="B31" i="5"/>
  <c r="B30" i="5"/>
  <c r="B29" i="5"/>
  <c r="B28" i="5"/>
  <c r="B27" i="5"/>
  <c r="B26" i="5"/>
  <c r="B25" i="5"/>
  <c r="B24" i="5"/>
  <c r="B23" i="5"/>
  <c r="B22" i="5"/>
  <c r="B21" i="5"/>
  <c r="B20" i="5"/>
  <c r="B19" i="5"/>
  <c r="B18" i="5"/>
  <c r="B14" i="5"/>
  <c r="B13" i="5"/>
  <c r="C24" i="4"/>
  <c r="C16" i="4"/>
  <c r="C17" i="4" s="1"/>
  <c r="C9" i="4"/>
  <c r="B32" i="3"/>
  <c r="B14" i="3"/>
  <c r="B15" i="3"/>
  <c r="B16" i="3"/>
  <c r="B17" i="3"/>
  <c r="B18" i="3"/>
  <c r="B19" i="3"/>
  <c r="B20" i="3"/>
  <c r="B21" i="3"/>
  <c r="B22" i="3"/>
  <c r="B23" i="3"/>
  <c r="B24" i="3"/>
  <c r="B25" i="3"/>
  <c r="B26" i="3"/>
  <c r="B27" i="3"/>
  <c r="B28" i="3"/>
  <c r="D32" i="5" l="1"/>
  <c r="F32" i="5"/>
  <c r="H32" i="5"/>
  <c r="J32" i="5"/>
  <c r="D31" i="5"/>
  <c r="F31" i="5"/>
  <c r="H31" i="5"/>
  <c r="J31" i="5"/>
  <c r="D30" i="5"/>
  <c r="F30" i="5"/>
  <c r="H30" i="5"/>
  <c r="J30" i="5"/>
  <c r="D29" i="5"/>
  <c r="F29" i="5"/>
  <c r="H29" i="5"/>
  <c r="J29" i="5"/>
  <c r="D28" i="5"/>
  <c r="F28" i="5"/>
  <c r="H28" i="5"/>
  <c r="J28" i="5"/>
  <c r="D27" i="5"/>
  <c r="F27" i="5"/>
  <c r="H27" i="5"/>
  <c r="J27" i="5"/>
  <c r="D26" i="5"/>
  <c r="F26" i="5"/>
  <c r="H26" i="5"/>
  <c r="J26" i="5"/>
  <c r="D25" i="5"/>
  <c r="F25" i="5"/>
  <c r="H25" i="5"/>
  <c r="J25" i="5"/>
  <c r="D24" i="5"/>
  <c r="F24" i="5"/>
  <c r="H24" i="5"/>
  <c r="J24" i="5"/>
  <c r="D23" i="5"/>
  <c r="F23" i="5"/>
  <c r="H23" i="5"/>
  <c r="J23" i="5"/>
  <c r="D22" i="5"/>
  <c r="F22" i="5"/>
  <c r="H22" i="5"/>
  <c r="J22" i="5"/>
  <c r="D21" i="5"/>
  <c r="F21" i="5"/>
  <c r="H21" i="5"/>
  <c r="J21" i="5"/>
  <c r="D20" i="5"/>
  <c r="F20" i="5"/>
  <c r="H20" i="5"/>
  <c r="J20" i="5"/>
  <c r="D19" i="5"/>
  <c r="F19" i="5"/>
  <c r="H19" i="5"/>
  <c r="J19" i="5"/>
  <c r="D18" i="5"/>
  <c r="D33" i="5" s="1"/>
  <c r="C34" i="5" s="1"/>
  <c r="F18" i="5"/>
  <c r="F33" i="5" s="1"/>
  <c r="E34" i="5" s="1"/>
  <c r="H18" i="5"/>
  <c r="H33" i="5" s="1"/>
  <c r="G34" i="5" s="1"/>
  <c r="J18" i="5"/>
  <c r="J33" i="5" s="1"/>
  <c r="I34" i="5" s="1"/>
  <c r="F12" i="3"/>
  <c r="E12" i="3"/>
  <c r="D12" i="3"/>
  <c r="C12" i="3"/>
  <c r="G12" i="3" s="1"/>
  <c r="C16" i="5"/>
  <c r="E16" i="5"/>
  <c r="G16" i="5"/>
  <c r="F9" i="3"/>
  <c r="F10" i="3"/>
  <c r="E9" i="3"/>
  <c r="E10" i="3"/>
  <c r="D9" i="3"/>
  <c r="D10" i="3"/>
  <c r="C9" i="3"/>
  <c r="C10" i="3"/>
  <c r="B3" i="5"/>
  <c r="B4" i="2"/>
  <c r="F32" i="3"/>
  <c r="F15" i="3"/>
  <c r="F16" i="3"/>
  <c r="F17" i="3"/>
  <c r="F18" i="3"/>
  <c r="F19" i="3"/>
  <c r="F20" i="3"/>
  <c r="F21" i="3"/>
  <c r="F22" i="3"/>
  <c r="F23" i="3"/>
  <c r="F24" i="3"/>
  <c r="F25" i="3"/>
  <c r="F26" i="3"/>
  <c r="F27" i="3"/>
  <c r="F28" i="3"/>
  <c r="F14" i="3"/>
  <c r="F29" i="3" s="1"/>
  <c r="E32" i="3"/>
  <c r="E15" i="3"/>
  <c r="E16" i="3"/>
  <c r="E17" i="3"/>
  <c r="E18" i="3"/>
  <c r="E19" i="3"/>
  <c r="E20" i="3"/>
  <c r="E21" i="3"/>
  <c r="E22" i="3"/>
  <c r="E23" i="3"/>
  <c r="E24" i="3"/>
  <c r="E25" i="3"/>
  <c r="E26" i="3"/>
  <c r="E27" i="3"/>
  <c r="E28" i="3"/>
  <c r="E14" i="3"/>
  <c r="E29" i="3" s="1"/>
  <c r="D32" i="3"/>
  <c r="D15" i="3"/>
  <c r="D16" i="3"/>
  <c r="D17" i="3"/>
  <c r="D18" i="3"/>
  <c r="D19" i="3"/>
  <c r="D20" i="3"/>
  <c r="D21" i="3"/>
  <c r="D22" i="3"/>
  <c r="D23" i="3"/>
  <c r="D24" i="3"/>
  <c r="D25" i="3"/>
  <c r="D26" i="3"/>
  <c r="D27" i="3"/>
  <c r="D28" i="3"/>
  <c r="D14" i="3"/>
  <c r="D29" i="3" s="1"/>
  <c r="C32" i="3"/>
  <c r="C15" i="3"/>
  <c r="H15" i="3"/>
  <c r="C16" i="3"/>
  <c r="H16" i="3"/>
  <c r="C17" i="3"/>
  <c r="H17" i="3"/>
  <c r="C18" i="3"/>
  <c r="H18" i="3"/>
  <c r="C19" i="3"/>
  <c r="H19" i="3"/>
  <c r="C20" i="3"/>
  <c r="H20" i="3"/>
  <c r="C21" i="3"/>
  <c r="H21" i="3"/>
  <c r="C22" i="3"/>
  <c r="H22" i="3"/>
  <c r="C23" i="3"/>
  <c r="H23" i="3"/>
  <c r="C24" i="3"/>
  <c r="H24" i="3"/>
  <c r="C25" i="3"/>
  <c r="H25" i="3"/>
  <c r="C26" i="3"/>
  <c r="H26" i="3"/>
  <c r="C27" i="3"/>
  <c r="H27" i="3"/>
  <c r="C28" i="3"/>
  <c r="H28" i="3"/>
  <c r="H14" i="3"/>
  <c r="H29" i="3" s="1"/>
  <c r="C14" i="3"/>
  <c r="C18" i="5" l="1"/>
  <c r="E18" i="5"/>
  <c r="G18" i="5"/>
  <c r="C29" i="3"/>
  <c r="G29" i="3" s="1"/>
  <c r="I29" i="3" s="1"/>
  <c r="C32" i="5"/>
  <c r="E32" i="5"/>
  <c r="G32" i="5"/>
  <c r="C31" i="5"/>
  <c r="E31" i="5"/>
  <c r="G31" i="5"/>
  <c r="C30" i="5"/>
  <c r="E30" i="5"/>
  <c r="G30" i="5"/>
  <c r="C29" i="5"/>
  <c r="E29" i="5"/>
  <c r="G29" i="5"/>
  <c r="C28" i="5"/>
  <c r="E28" i="5"/>
  <c r="G28" i="5"/>
  <c r="C27" i="5"/>
  <c r="E27" i="5"/>
  <c r="G27" i="5"/>
  <c r="C26" i="5"/>
  <c r="E26" i="5"/>
  <c r="G26" i="5"/>
  <c r="C25" i="5"/>
  <c r="E25" i="5"/>
  <c r="G25" i="5"/>
  <c r="C24" i="5"/>
  <c r="E24" i="5"/>
  <c r="G24" i="5"/>
  <c r="C23" i="5"/>
  <c r="E23" i="5"/>
  <c r="G23" i="5"/>
  <c r="C22" i="5"/>
  <c r="E22" i="5"/>
  <c r="G22" i="5"/>
  <c r="C21" i="5"/>
  <c r="E21" i="5"/>
  <c r="G21" i="5"/>
  <c r="C20" i="5"/>
  <c r="E20" i="5"/>
  <c r="G20" i="5"/>
  <c r="C19" i="5"/>
  <c r="E19" i="5"/>
  <c r="G19" i="5"/>
  <c r="G33" i="5"/>
  <c r="G35" i="5" s="1"/>
  <c r="E33" i="5"/>
  <c r="E35" i="5" s="1"/>
  <c r="C33" i="5"/>
  <c r="C35" i="5" s="1"/>
  <c r="C11" i="3"/>
  <c r="D11" i="3"/>
  <c r="D30" i="3" s="1"/>
  <c r="D31" i="3" s="1"/>
  <c r="E11" i="3"/>
  <c r="E30" i="3" s="1"/>
  <c r="E31" i="3" s="1"/>
  <c r="F11" i="3"/>
  <c r="F30" i="3" s="1"/>
  <c r="F31" i="3" s="1"/>
  <c r="I16" i="5"/>
  <c r="I12" i="3"/>
  <c r="C15" i="5"/>
  <c r="G38" i="5"/>
  <c r="E38" i="5"/>
  <c r="C38" i="5"/>
  <c r="G14" i="5"/>
  <c r="E14" i="5"/>
  <c r="C14" i="5"/>
  <c r="G13" i="5"/>
  <c r="E13" i="5"/>
  <c r="C13" i="5"/>
  <c r="G14" i="3"/>
  <c r="I18" i="5" s="1"/>
  <c r="G10" i="3"/>
  <c r="I14" i="5" s="1"/>
  <c r="G9" i="3"/>
  <c r="I13" i="5" s="1"/>
  <c r="G6" i="5"/>
  <c r="G32" i="3"/>
  <c r="I38" i="5" s="1"/>
  <c r="G28" i="3"/>
  <c r="I32" i="5" s="1"/>
  <c r="G27" i="3"/>
  <c r="I31" i="5" s="1"/>
  <c r="G26" i="3"/>
  <c r="I30" i="5" s="1"/>
  <c r="G25" i="3"/>
  <c r="I29" i="5" s="1"/>
  <c r="G24" i="3"/>
  <c r="I28" i="5" s="1"/>
  <c r="G23" i="3"/>
  <c r="I27" i="5" s="1"/>
  <c r="G22" i="3"/>
  <c r="I26" i="5" s="1"/>
  <c r="G21" i="3"/>
  <c r="I25" i="5" s="1"/>
  <c r="G20" i="3"/>
  <c r="I24" i="5" s="1"/>
  <c r="G19" i="3"/>
  <c r="I23" i="5" s="1"/>
  <c r="G18" i="3"/>
  <c r="I22" i="5" s="1"/>
  <c r="G17" i="3"/>
  <c r="I21" i="5" s="1"/>
  <c r="G16" i="3"/>
  <c r="I20" i="5" s="1"/>
  <c r="G15" i="3"/>
  <c r="I19" i="5" s="1"/>
  <c r="I14" i="3"/>
  <c r="C37" i="5" l="1"/>
  <c r="C36" i="5"/>
  <c r="I33" i="5"/>
  <c r="I35" i="5" s="1"/>
  <c r="G11" i="3"/>
  <c r="C30" i="3"/>
  <c r="C31" i="3" s="1"/>
  <c r="G15" i="5"/>
  <c r="E15" i="5"/>
  <c r="I9" i="3"/>
  <c r="I15" i="5"/>
  <c r="I15" i="3"/>
  <c r="I16" i="3"/>
  <c r="I17" i="3"/>
  <c r="I18" i="3"/>
  <c r="I19" i="3"/>
  <c r="I20" i="3"/>
  <c r="I21" i="3"/>
  <c r="I22" i="3"/>
  <c r="I23" i="3"/>
  <c r="I24" i="3"/>
  <c r="I25" i="3"/>
  <c r="I26" i="3"/>
  <c r="I27" i="3"/>
  <c r="I28" i="3"/>
  <c r="I10" i="3"/>
  <c r="I37" i="5" l="1"/>
  <c r="I36" i="5"/>
  <c r="E37" i="5"/>
  <c r="E36" i="5"/>
  <c r="G37" i="5"/>
  <c r="G36" i="5"/>
  <c r="G30" i="3"/>
  <c r="I11" i="3"/>
  <c r="C6" i="5"/>
  <c r="B4" i="5"/>
  <c r="E5" i="3"/>
  <c r="D6" i="5"/>
  <c r="G31" i="3" l="1"/>
  <c r="I31" i="3" s="1"/>
  <c r="E6" i="5" s="1"/>
  <c r="I3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tc={48B618BD-3350-4F76-91E3-3781B55DEE3A}</author>
  </authors>
  <commentList>
    <comment ref="B4" authorId="0" shapeId="0" xr:uid="{48B618BD-3350-4F76-91E3-3781B55DEE3A}">
      <text>
        <t>[Threaded comment]
Your version of Excel allows you to read this threaded comment; however, any edits to it will get removed if the file is opened in a newer version of Excel. Learn more: https://go.microsoft.com/fwlink/?linkid=870924
Comment:
    Use one workbook per tax year. Change the tax year on the Transactions sheet (cell E1) — all dates, labels and deadlines update automatically. Start a fresh copy of this workbook for each new tax year.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tc={46E344D2-FDA7-46CC-AB4A-6009CA8FC1FA}</author>
    <author>Anthony K</author>
    <author>tc={231D4B6C-6561-42BF-A2FA-EC4AECE1D804}</author>
    <author>tc={17C9A94E-40E3-4E81-AA76-08360B580F68}</author>
  </authors>
  <commentList>
    <comment ref="B12" authorId="0" shapeId="0" xr:uid="{46E344D2-FDA7-46CC-AB4A-6009CA8FC1FA}">
      <text>
        <t>[Threaded comment]
Your version of Excel allows you to read this threaded comment; however, any edits to it will get removed if the file is opened in a newer version of Excel. Learn more: https://go.microsoft.com/fwlink/?linkid=870924
Comment:
    HMRC API field periodIncome.taxTakenOffTradingIncome. This is tax already deducted at source from trading income, not additional revenue; kept near income/API fields for filing but excluded from Total income.</t>
      </text>
    </comment>
    <comment ref="B35" authorId="1" shapeId="0" xr:uid="{F6A39678-22C2-4883-B22C-9B9A2689532A}">
      <text>
        <r>
          <rPr>
            <sz val="11"/>
            <color theme="1"/>
            <rFont val="Calibri"/>
            <family val="2"/>
            <scheme val="minor"/>
          </rPr>
          <t>Date of the transaction (dd/mm/yyyy).</t>
        </r>
      </text>
    </comment>
    <comment ref="C35" authorId="1" shapeId="0" xr:uid="{31C6D24A-E925-4BF5-AB60-7C5C1EAFD2EB}">
      <text>
        <r>
          <rPr>
            <sz val="11"/>
            <color theme="1"/>
            <rFont val="Calibri"/>
            <family val="2"/>
            <scheme val="minor"/>
          </rPr>
          <t>Optional free-text reference — e.g. an invoice or receipt number.</t>
        </r>
      </text>
    </comment>
    <comment ref="D35" authorId="2" shapeId="0" xr:uid="{231D4B6C-6561-42BF-A2FA-EC4AECE1D804}">
      <text>
        <t>[Threaded comment]
Your version of Excel allows you to read this threaded comment; however, any edits to it will get removed if the file is opened in a newer version of Excel. Learn more: https://go.microsoft.com/fwlink/?linkid=870924
Comment:
    Pick the Type first (Income / Expense / Capital). It controls which Categories you can choose.</t>
      </text>
    </comment>
    <comment ref="E35" authorId="1" shapeId="0" xr:uid="{D63A2ADA-DAFE-4A01-8ECC-0C006DF595EF}">
      <text>
        <r>
          <rPr>
            <sz val="11"/>
            <color theme="1"/>
            <rFont val="Calibri"/>
            <family val="2"/>
            <scheme val="minor"/>
          </rPr>
          <t>Shows only the categories valid for the Type chosen in column D. A red cell means Type and Category don't match — fix it.</t>
        </r>
      </text>
    </comment>
    <comment ref="F35" authorId="1" shapeId="0" xr:uid="{7A49222A-89BA-41A3-9F63-6F5DDBF4CA1A}">
      <text>
        <r>
          <rPr>
            <sz val="11"/>
            <color theme="1"/>
            <rFont val="Calibri"/>
            <family val="2"/>
            <scheme val="minor"/>
          </rPr>
          <t>Transaction amount in £ — the full amount received or spent.</t>
        </r>
      </text>
    </comment>
    <comment ref="G35" authorId="3" shapeId="0" xr:uid="{17C9A94E-40E3-4E81-AA76-08360B580F68}">
      <text>
        <t>[Threaded comment]
Your version of Excel allows you to read this threaded comment; however, any edits to it will get removed if the file is opened in a newer version of Excel. Learn more: https://go.microsoft.com/fwlink/?linkid=870924
Comment:
    Disallowable is allowed only on Expense rows. Enter as a positive number — it is added back out of taxable profit.</t>
      </text>
    </comment>
    <comment ref="H35" authorId="1" shapeId="0" xr:uid="{BBCD6F36-90E1-4B13-B6E5-2C81D205D29A}">
      <text>
        <r>
          <rPr>
            <sz val="11"/>
            <color theme="1"/>
            <rFont val="Calibri"/>
            <family val="2"/>
            <scheme val="minor"/>
          </rPr>
          <t>Free-text description of what the transaction was for.</t>
        </r>
      </text>
    </comment>
    <comment ref="I35" authorId="1" shapeId="0" xr:uid="{47384333-6E5B-4A74-85F6-D41C5517A70D}">
      <text>
        <r>
          <rPr>
            <sz val="11"/>
            <color theme="1"/>
            <rFont val="Calibri"/>
            <family val="2"/>
            <scheme val="minor"/>
          </rPr>
          <t>Any extra notes for your own records.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Anthony K</author>
  </authors>
  <commentList>
    <comment ref="B13" authorId="0" shapeId="0" xr:uid="{42A19DDF-0ECB-4C5E-B124-EBB305B15055}">
      <text>
        <r>
          <rPr>
            <sz val="11"/>
            <color theme="1"/>
            <rFont val="Calibri"/>
            <family val="2"/>
            <scheme val="minor"/>
          </rPr>
          <t>HMRC field: turnover.
The takings, fees, sales or money earned by your business. Income associated with the running of the business. Value must be 0 to 99,999,999,999.99, up to 2 decimal places.</t>
        </r>
      </text>
    </comment>
    <comment ref="B14" authorId="0" shapeId="0" xr:uid="{C4B241E2-728D-422E-94B9-921256540387}">
      <text>
        <r>
          <rPr>
            <sz val="11"/>
            <color theme="1"/>
            <rFont val="Calibri"/>
            <family val="2"/>
            <scheme val="minor"/>
          </rPr>
          <t>HMRC field: other.
Any other business income not included in turnover. Income associated with the running of the business. Value must be 0 to 99,999,999,999.99, up to 2 decimal places.</t>
        </r>
      </text>
    </comment>
    <comment ref="B16" authorId="0" shapeId="0" xr:uid="{81579FD2-8892-4142-BA06-0CB879E9D75A}">
      <text>
        <r>
          <rPr>
            <sz val="11"/>
            <color theme="1"/>
            <rFont val="Calibri"/>
            <family val="2"/>
            <scheme val="minor"/>
          </rPr>
          <t>HMRC field: taxTakenOffTradingIncome.
Other tax taken off trading income apart from CIS deductions. This is reported separately and is not included in the Total income / profit calculation. Value must be 0 to 99,999,999,999.99, up to 2 decimal places.</t>
        </r>
      </text>
    </comment>
    <comment ref="B18" authorId="0" shapeId="0" xr:uid="{1C490C71-6505-4147-91E4-5AD6354EB061}">
      <text>
        <r>
          <rPr>
            <sz val="11"/>
            <color theme="1"/>
            <rFont val="Calibri"/>
            <family val="2"/>
            <scheme val="minor"/>
          </rPr>
          <t>Allowable examples:
• Stock and raw materials for resale
• Direct materials used on jobs
• Packaging for goods sold
Disallowable examples:
• Goods taken for personal use
• Tools and equipment (these are capital)</t>
        </r>
      </text>
    </comment>
    <comment ref="B19" authorId="0" shapeId="0" xr:uid="{CC64D1DB-E78E-4C35-BC5D-81ABA8522130}">
      <text>
        <r>
          <rPr>
            <sz val="11"/>
            <color theme="1"/>
            <rFont val="Calibri"/>
            <family val="2"/>
            <scheme val="minor"/>
          </rPr>
          <t>Allowable examples:
• Payments to subcontractors for work done
• CIS labour costs
Disallowable examples:
• Your own drawings
• Payments to your employees (use Wages)</t>
        </r>
      </text>
    </comment>
    <comment ref="B20" authorId="0" shapeId="0" xr:uid="{B0A696A7-0F02-495E-8F40-5B014EC3FC56}">
      <text>
        <r>
          <rPr>
            <sz val="11"/>
            <color theme="1"/>
            <rFont val="Calibri"/>
            <family val="2"/>
            <scheme val="minor"/>
          </rPr>
          <t>Allowable examples:
• Employee wages and salaries
• Employer's NIC and pension contributions
• Bonuses and casual labour
Disallowable examples:
• Your own wages or drawings
• Your own NIC or personal pension</t>
        </r>
      </text>
    </comment>
    <comment ref="B21" authorId="0" shapeId="0" xr:uid="{9B97A293-DC79-4EAD-A5FB-9D9B9955FEDD}">
      <text>
        <r>
          <rPr>
            <sz val="11"/>
            <color theme="1"/>
            <rFont val="Calibri"/>
            <family val="2"/>
            <scheme val="minor"/>
          </rPr>
          <t>Allowable examples:
• Business mileage (flat rate) or actual running costs
• Train, bus, taxi, parking for business
• Accommodation on business trips
Disallowable examples:
• Commuting to a regular workplace
• Private/personal journeys
• Parking and motoring fines</t>
        </r>
      </text>
    </comment>
    <comment ref="B22" authorId="0" shapeId="0" xr:uid="{9C1DD152-3996-4C1D-983F-B7A7A5E067B9}">
      <text>
        <r>
          <rPr>
            <sz val="11"/>
            <color theme="1"/>
            <rFont val="Calibri"/>
            <family val="2"/>
            <scheme val="minor"/>
          </rPr>
          <t>Allowable examples:
• Rent, business rates, water
• Heat, light and power
• Business insurance and security
• Use-of-home flat rate
Disallowable examples:
• Cost of buying premises (capital)
• The private/living portion of costs</t>
        </r>
      </text>
    </comment>
    <comment ref="B23" authorId="0" shapeId="0" xr:uid="{B0AB8AFE-D69D-4BEE-BD77-9FB7EC7F110B}">
      <text>
        <r>
          <rPr>
            <sz val="11"/>
            <color theme="1"/>
            <rFont val="Calibri"/>
            <family val="2"/>
            <scheme val="minor"/>
          </rPr>
          <t>Allowable examples:
• Repairs to business premises and equipment
• Servicing and maintenance
• Replacing small tools
Disallowable examples:
• Improvements or alterations (capital)
• Buying new equipment (capital)</t>
        </r>
      </text>
    </comment>
    <comment ref="B24" authorId="0" shapeId="0" xr:uid="{22C39C8E-C787-4627-9A04-92407D7C290F}">
      <text>
        <r>
          <rPr>
            <sz val="11"/>
            <color theme="1"/>
            <rFont val="Calibri"/>
            <family val="2"/>
            <scheme val="minor"/>
          </rPr>
          <t>Allowable examples:
• Phone, mobile, internet, postage
• Stationery and printing
• Software and app subscriptions
Disallowable examples:
• Private-use portion of phone/internet
• New computers and office furniture (capital)</t>
        </r>
      </text>
    </comment>
    <comment ref="B25" authorId="0" shapeId="0" xr:uid="{C47A5D06-4B89-4046-B0FD-A28D6096AAE2}">
      <text>
        <r>
          <rPr>
            <sz val="11"/>
            <color theme="1"/>
            <rFont val="Calibri"/>
            <family val="2"/>
            <scheme val="minor"/>
          </rPr>
          <t>Allowable examples:
• Advertising, listings and adverts
• Website and social media costs
• Free samples and mailshots
Disallowable examples:
• Entertaining clients (use Business entertainment)
• Political donations</t>
        </r>
      </text>
    </comment>
    <comment ref="B26" authorId="0" shapeId="0" xr:uid="{01198859-3B3B-426B-96E2-CFA2DD75CE35}">
      <text>
        <r>
          <rPr>
            <sz val="11"/>
            <color theme="1"/>
            <rFont val="Calibri"/>
            <family val="2"/>
            <scheme val="minor"/>
          </rPr>
          <t>Allowable examples:
• Generally nothing is allowable
Disallowable examples:
• Entertaining clients, suppliers or contacts
• Hospitality and event tickets
→ Usually fully disallowable: enter the full amount in the Disallowable column.</t>
        </r>
      </text>
    </comment>
    <comment ref="B27" authorId="0" shapeId="0" xr:uid="{6FED0512-446F-4054-BA36-9DCE44ED8E7A}">
      <text>
        <r>
          <rPr>
            <sz val="11"/>
            <color theme="1"/>
            <rFont val="Calibri"/>
            <family val="2"/>
            <scheme val="minor"/>
          </rPr>
          <t>Allowable examples:
• Interest on business loans and overdrafts
• Interest on hire purchase agreements
Disallowable examples:
• Repayments of the loan capital itself
• Personal (non-business) loan interest</t>
        </r>
      </text>
    </comment>
    <comment ref="B28" authorId="0" shapeId="0" xr:uid="{6DF9C311-2BDF-4D61-90A7-EC7001F045D7}">
      <text>
        <r>
          <rPr>
            <sz val="11"/>
            <color theme="1"/>
            <rFont val="Calibri"/>
            <family val="2"/>
            <scheme val="minor"/>
          </rPr>
          <t>Allowable examples:
• Bank, overdraft and credit card charges
• Lease and HP charges
• Card processing fees
Disallowable examples:
• Fines and penalties
• Charges on personal accounts</t>
        </r>
      </text>
    </comment>
    <comment ref="B29" authorId="0" shapeId="0" xr:uid="{2C3DA14B-9B3B-41EC-A39B-6B4DD98AA601}">
      <text>
        <r>
          <rPr>
            <sz val="11"/>
            <color theme="1"/>
            <rFont val="Calibri"/>
            <family val="2"/>
            <scheme val="minor"/>
          </rPr>
          <t>Allowable examples:
• Specific customer debts you cannot recover (and that were included in your income)
Disallowable examples:
• General or estimated bad-debt provisions
• Debts never included in your income</t>
        </r>
      </text>
    </comment>
    <comment ref="B30" authorId="0" shapeId="0" xr:uid="{681E0387-793E-42B4-B423-61B1A68AC54B}">
      <text>
        <r>
          <rPr>
            <sz val="11"/>
            <color theme="1"/>
            <rFont val="Calibri"/>
            <family val="2"/>
            <scheme val="minor"/>
          </rPr>
          <t>Allowable examples:
• Accountancy and bookkeeping fees
• Legal fees for the business
• Professional indemnity insurance
Disallowable examples:
• Legal costs of buying premises/assets (capital)
• Fines and penalties</t>
        </r>
      </text>
    </comment>
    <comment ref="B31" authorId="0" shapeId="0" xr:uid="{070D33EC-4C2D-48A3-8B94-CFC8085D8D51}">
      <text>
        <r>
          <rPr>
            <sz val="11"/>
            <color theme="1"/>
            <rFont val="Calibri"/>
            <family val="2"/>
            <scheme val="minor"/>
          </rPr>
          <t>Allowable examples:
• Nothing is allowable here
Disallowable examples:
• Depreciation of equipment and vehicles
• Loss on the sale of assets
→ Disallowable: enter the full amount in the Disallowable column and claim capital allowances instead.</t>
        </r>
      </text>
    </comment>
    <comment ref="B32" authorId="0" shapeId="0" xr:uid="{7AD71191-FD7A-46FD-BC42-5E582D5BEFD2}">
      <text>
        <r>
          <rPr>
            <sz val="11"/>
            <color theme="1"/>
            <rFont val="Calibri"/>
            <family val="2"/>
            <scheme val="minor"/>
          </rPr>
          <t>Allowable examples:
• Trade or professional subscriptions
• Protective clothing and uniforms (PPE)
• Other allowable running costs
Disallowable examples:
• Everyday clothing
• Personal or private expenses
• Charitable/political donations</t>
        </r>
      </text>
    </comment>
    <comment ref="B36" authorId="0" shapeId="0" xr:uid="{BEF1937A-8774-4D59-87BA-A108211B7FF0}">
      <text>
        <r>
          <rPr>
            <sz val="11"/>
            <color theme="1"/>
            <rFont val="Calibri"/>
            <family val="2"/>
            <scheme val="minor"/>
          </rPr>
          <t>Taxable profit / (loss) is calculated using allowable expenses only. Disallowable expenses are added back because they cannot be deducted for tax.</t>
        </r>
      </text>
    </comment>
    <comment ref="B37" authorId="0" shapeId="0" xr:uid="{A8E12CAB-130C-4BCD-AD22-2F6E90F05290}">
      <text>
        <r>
          <rPr>
            <sz val="11"/>
            <color theme="1"/>
            <rFont val="Calibri"/>
            <family val="2"/>
            <scheme val="minor"/>
          </rPr>
          <t>Accounting profit / (loss) is calculated using total accounting expenses as recorded, including expenses that may be disallowable for tax.</t>
        </r>
      </text>
    </comment>
  </commentList>
</comments>
</file>

<file path=xl/sharedStrings.xml><?xml version="1.0" encoding="utf-8"?>
<sst xmlns="http://schemas.openxmlformats.org/spreadsheetml/2006/main" count="358" uniqueCount="310">
  <si>
    <t>aligned.tax</t>
  </si>
  <si>
    <t>Free Sole Trader Bookkeeping Template for Making Tax Digital for Income Tax</t>
  </si>
  <si>
    <t>📌  Starter Template — for sole traders and the self-employed one workbook per business, per tax year. Set the tax year on the Transactions sheet, then save a fresh copy of this workbook for each new year.  This template helps you keep a digital record of your self-employment income and expenses in the exact categories HMRC uses for Making Tax Digital for Income Tax. Each category maps directly to an HMRC field, so when you upload this spreadsheet to aligned.tax, Smart Map reads your data and prepares your quarterly update in minutes.</t>
  </si>
  <si>
    <t>Update period type:</t>
  </si>
  <si>
    <t>Standard (tax year)</t>
  </si>
  <si>
    <t>HMRC offers two types of update period. Standard update periods align to the tax year (6 April to 5 April) and suit most sole traders. Calendar update periods end on the last day of the month and suit businesses whose accounts run to 31 March. If you're unsure, use Standard — it's the default. The deadlines are the same either way.</t>
  </si>
  <si>
    <t>Standard update periods (6 April – 5 April):</t>
  </si>
  <si>
    <t>Update period</t>
  </si>
  <si>
    <t>Deadline</t>
  </si>
  <si>
    <t>Calendar update periods (month-end):</t>
  </si>
  <si>
    <t>How to use this template:</t>
  </si>
  <si>
    <t>1. Choose your update period type above (Standard or Calendar).</t>
  </si>
  <si>
    <t>2. Go to the Transactions sheet and enter your business name, trade, accounting basis, and the tax year.</t>
  </si>
  <si>
    <t>3. Record every income and expense transaction as it happens.</t>
  </si>
  <si>
    <t>4. Put each amount against the correct HMRC category — see the Expense Guide sheet if unsure.</t>
  </si>
  <si>
    <t>5. Where part or all of an expense cannot be claimed, enter that part in the Disallowable column. See the Expense Guide for what is allowable and disallowable.</t>
  </si>
  <si>
    <t>6. Prefer flat rates? Use the Simplified Expenses sheet for mileage and use-of-home, then record the result as a transaction (use simplified OR actual costs for a category, not both).</t>
  </si>
  <si>
    <t>7. The quarterly and cumulative totals calculate automatically. When an update is due, upload this spreadsheet to aligned.tax — Smart Map sends it to HMRC.</t>
  </si>
  <si>
    <t>These categories map directly to HMRC's Self-Employment Business fields. If your turnover is under £90,000 you can report a single consolidated expenses total instead of itemising; the £1,000 trading allowance may also apply. Your accountant can advise.</t>
  </si>
  <si>
    <t>Simpler ways to keep your records (HMRC easements)</t>
  </si>
  <si>
    <t>HMRC lets some people keep less detailed records. If one of these applies to you, you can use this template more simply:</t>
  </si>
  <si>
    <t>• Turnover below the VAT threshold (£90,000): you don't have to split everything into detailed categories — you can just record total income and total expenses. This template already totals those for you (the Total income and Total expenses rows on the Transactions sheet, and the tiles on the Quarterly Summary), so you can submit those two figures each quarter.</t>
  </si>
  <si>
    <t>• Retailers — daily takings: instead of recording every individual sale, you can enter one 'gross daily takings' figure per day as Turnover. Include all cash, card and electronic payments, credit sales, vouchers, payment in kind, and sales through online platforms. Exclude refunds, void or training-till entries, counterfeit notes, dishonoured cheques, float discrepancies, instalments on credit sales, and any stray foreign currency or out-of-date coupons.</t>
  </si>
  <si>
    <t>Important disallowable expense notes</t>
  </si>
  <si>
    <t>• Depreciation &amp; loss on sale of assets: in Detailed mode, include the cost in expenses and enter the full same amount in the Disallowable column so it is added back for tax. In Consolidated expenses mode, only the net claimable expense total is submitted.</t>
  </si>
  <si>
    <t>• Business entertainment: this is normally fully disallowable. In Detailed mode, enter the full entertainment amount again in the Disallowable column unless your accountant advises otherwise. In Consolidated expenses mode, it should not increase the claimable expense submitted.</t>
  </si>
  <si>
    <t>• CIS reminder: “Payments to subcontractors (CIS)” is for amounts you pay to subcontractors. Do not use it for CIS deducted from payments made to you.</t>
  </si>
  <si>
    <t>• Consolidated expenses: HMRC expects the single expenses figure to be the amount you are claiming. You can use the Disallowable column for bookkeeping, but it is deducted internally and not submitted as a separate HMRC field.</t>
  </si>
  <si>
    <t>📤  Ready to file?</t>
  </si>
  <si>
    <t>Upload to aligned.tax  →</t>
  </si>
  <si>
    <t>You can upload the whole workbook, or just one sheet — right-click the sheet tab → Move or Copy → tick ‘Create a copy’ → select ‘(new book)’ → OK, then save that file.</t>
  </si>
  <si>
    <t>Using Excel Online? File → Create a Copy → Download a Copy. Using Google Sheets? File → Download → Microsoft Excel (.xlsx). Then upload that local file to aligned.tax.</t>
  </si>
  <si>
    <t>IMPORTANT: This template is provided free of charge by Aligned (aligned.tax) as a general bookkeeping aid. It does not constitute tax, legal, or financial advice. While we have taken care to align the categories with HMRC's Making Tax Digital requirements, Aligned accepts no liability for any errors, omissions, or inaccuracies in this template, including but not limited to incorrect categorisation of expenses, formula errors, or misalignment with HMRC requirements. It is your sole responsibility to ensure the accuracy and completeness of your records and tax submissions. By downloading and using this template, you accept that all liability for its use rests entirely with you. We strongly recommend consulting a qualified accountant or tax adviser for advice specific to your circumstances.`</t>
  </si>
  <si>
    <t>Questions? Email hello@aligned.tax</t>
  </si>
  <si>
    <t>© 2026 Aligned (aligned.tax). All rights reserved.</t>
  </si>
  <si>
    <t>Free to use for your own tax record-keeping. You may not resell, redistribute, or publish this template — in whole or in part — without prior written permission and clear credit to aligned.tax. See aligned.tax for full terms.</t>
  </si>
  <si>
    <t>Features &amp; Benefits</t>
  </si>
  <si>
    <t>Everything built into this aligned.tax Sole Trader template for Making Tax Digital for Income Tax</t>
  </si>
  <si>
    <t>Feature</t>
  </si>
  <si>
    <t>What it does</t>
  </si>
  <si>
    <t>Benefit</t>
  </si>
  <si>
    <t>SETUP &amp; FLEXIBILITY</t>
  </si>
  <si>
    <t>One workbook per business, per tax year</t>
  </si>
  <si>
    <t>Set the tax-year start year once on the Transactions sheet — every quarter date, deadline, banner and label rolls forward automatically.</t>
  </si>
  <si>
    <t>No manual date editing; copy the workbook each year and change one cell.</t>
  </si>
  <si>
    <t>Standard or Calendar update periods</t>
  </si>
  <si>
    <t>Switch between Standard (tax-year) periods — 6 Apr–5 Jul / 5 Oct / 5 Jan / 5 Apr — and Calendar (month-end) periods — 30 Jun / 30 Sep / 31 Dec / 31 Mar. All dates relabel automatically.</t>
  </si>
  <si>
    <t>Report on whichever basis suits your accounting year; the filing deadlines stay the same either way.</t>
  </si>
  <si>
    <t>Cash or Traditional accounting basis</t>
  </si>
  <si>
    <t>Record your accounting basis on the Transactions sheet — cash basis (the default for most sole traders) or traditional accruals.</t>
  </si>
  <si>
    <t>Keep your records the way HMRC expects for how your business is run.</t>
  </si>
  <si>
    <t>Detailed or Consolidated reporting</t>
  </si>
  <si>
    <t>Choose the full HMRC category breakdown, or totals-only reporting if your turnover is under £90,000.</t>
  </si>
  <si>
    <t>File the simplest way you're eligible for.</t>
  </si>
  <si>
    <t>DATA ENTRY</t>
  </si>
  <si>
    <t>Business details block</t>
  </si>
  <si>
    <t>Capture business name, nature of trade, accounting basis and tax year in one place.</t>
  </si>
  <si>
    <t>Your return is labelled and set up correctly from the start.</t>
  </si>
  <si>
    <t>Built-in HMRC categories</t>
  </si>
  <si>
    <t>Two income and sixteen expense categories that map directly to HMRC's Self-Employment Business fields.</t>
  </si>
  <si>
    <t>Your data is already in the exact shape HMRC needs.</t>
  </si>
  <si>
    <t>Guided dropdowns with validation</t>
  </si>
  <si>
    <t>Pick each category from a validated list so entries always match an HMRC field.</t>
  </si>
  <si>
    <t>Prevents mis-categorised transactions before they reach a return.</t>
  </si>
  <si>
    <t>Transaction-level ledger</t>
  </si>
  <si>
    <t>Log the date, type, category, amount, reference and description for every entry.</t>
  </si>
  <si>
    <t>A full audit trail sits behind every reported figure.</t>
  </si>
  <si>
    <t>Separate Disallowable column</t>
  </si>
  <si>
    <t>Record the full cost and the part you can't claim for tax side by side.</t>
  </si>
  <si>
    <t>Correct taxable profit without deleting or adjusting your real figures.</t>
  </si>
  <si>
    <t>AUTOMATION</t>
  </si>
  <si>
    <t>Automatic quarterly bucketing</t>
  </si>
  <si>
    <t>Each transaction is assigned to the correct quarter by its date.</t>
  </si>
  <si>
    <t>No sorting, filtering or manual tallying.</t>
  </si>
  <si>
    <t>Cumulative year-to-date totals</t>
  </si>
  <si>
    <t>Running YTD figures for each quarter that mirror exactly what's filed at each MTD quarterly update — each update replaces the one before.</t>
  </si>
  <si>
    <t>Ready to go straight into your submission.</t>
  </si>
  <si>
    <t>Allowable-for-tax calculation</t>
  </si>
  <si>
    <t>Amount less disallowable gives your allowable expense automatically, by category and quarter.</t>
  </si>
  <si>
    <t>The taxable figure is worked out for you.</t>
  </si>
  <si>
    <t>Live profit &amp; loss</t>
  </si>
  <si>
    <t>Taxable profit and accounting profit update live as you type.</t>
  </si>
  <si>
    <t>Always know where you stand this year.</t>
  </si>
  <si>
    <t>COMPLIANCE &amp; GUARDRAILS</t>
  </si>
  <si>
    <t>£90k threshold warning</t>
  </si>
  <si>
    <t>Warns automatically if Consolidated expenses reporting is selected but turnover exceeds £90,000.</t>
  </si>
  <si>
    <t>Stops you filing the wrong way.</t>
  </si>
  <si>
    <t>Trading allowance built in</t>
  </si>
  <si>
    <t>Guidance on the £1,000 trading allowance and when to use it instead of your actual expenses.</t>
  </si>
  <si>
    <t>Claim whichever gives the lower profit, with confidence.</t>
  </si>
  <si>
    <t>Capital / Not Allowable line</t>
  </si>
  <si>
    <t>Capital spend (vehicles, equipment, premises) is logged separately from revenue expenses.</t>
  </si>
  <si>
    <t>Ready for capital allowances and a future capital-gains calculation.</t>
  </si>
  <si>
    <t>MTD-aligned throughout</t>
  </si>
  <si>
    <t>Supports the quarterly-update and Final Declaration workflow end to end.</t>
  </si>
  <si>
    <t>Ready for MTD for Income Tax.</t>
  </si>
  <si>
    <t>REPORTING &amp; FILING</t>
  </si>
  <si>
    <t>Dashboard KPI tiles</t>
  </si>
  <si>
    <t>Total income, total allowable expenses, net taxable profit, disallowable and next deadline at a glance.</t>
  </si>
  <si>
    <t>An instant financial snapshot of your business.</t>
  </si>
  <si>
    <t>Deadline tracker with next-due highlight</t>
  </si>
  <si>
    <t>Filing deadlines (7 Aug / Nov / Feb / May, plus Final Declaration 31 Jan) with the next one automatically flagged, and a status column.</t>
  </si>
  <si>
    <t>Never miss a quarterly update.</t>
  </si>
  <si>
    <t>Full-year category breakdown</t>
  </si>
  <si>
    <t>Every category totalled across all four quarters in one consolidated view.</t>
  </si>
  <si>
    <t>Easy year-end review and Final Declaration.</t>
  </si>
  <si>
    <t>Expense Guide sheet</t>
  </si>
  <si>
    <t>A full HMRC category reference with allowable / disallowable examples for every category, plus capital allowances, trading-allowance and cash-vs-traditional guidance.</t>
  </si>
  <si>
    <t>Confident, correct categorisation without calling an accountant.</t>
  </si>
  <si>
    <t>Simplified Expenses calculator</t>
  </si>
  <si>
    <t>Works out flat-rate mileage, use-of-home and living-at-premises amounts for you.</t>
  </si>
  <si>
    <t>Claim the right flat rates without the maths.</t>
  </si>
  <si>
    <t>One-click path to aligned.tax</t>
  </si>
  <si>
    <t>Upload the workbook and Smart Map reads your data and files it to HMRC.</t>
  </si>
  <si>
    <t>From spreadsheet to filed in minutes.</t>
  </si>
  <si>
    <t>ALSO INCLUDED</t>
  </si>
  <si>
    <t>Simplified (flat-rate) expenses</t>
  </si>
  <si>
    <t>Built-in rates: 55p/mile for the first 10,000 miles then 25p, 24p for motorcycles, plus use-of-home and premises private-use bands.</t>
  </si>
  <si>
    <t>Claim the right amounts with confidence.</t>
  </si>
  <si>
    <t>Retailers' daily-takings easement</t>
  </si>
  <si>
    <t>Guidance on recording one gross daily-takings figure instead of every individual sale.</t>
  </si>
  <si>
    <t>Less detailed record-keeping where HMRC allows it.</t>
  </si>
  <si>
    <t>HMRC record-keeping easements</t>
  </si>
  <si>
    <t>Totals-only reporting when turnover is below the £90,000 VAT threshold.</t>
  </si>
  <si>
    <t>Keep only the records you're required to.</t>
  </si>
  <si>
    <t>Works in Excel, Excel Online &amp; Google Sheets</t>
  </si>
  <si>
    <t>No macros or add-ins — open, edit and export the file anywhere.</t>
  </si>
  <si>
    <t>Use whatever tool you have; nothing to install.</t>
  </si>
  <si>
    <t>Free to use</t>
  </si>
  <si>
    <t>Provided free by aligned.tax as a general bookkeeping aid.</t>
  </si>
  <si>
    <t>Professional-grade record-keeping at no cost.</t>
  </si>
  <si>
    <t>Business name:</t>
  </si>
  <si>
    <t>Tax year (starts April):</t>
  </si>
  <si>
    <t>Nature of business / trade:</t>
  </si>
  <si>
    <t>Tax year:</t>
  </si>
  <si>
    <t>Accounting basis:</t>
  </si>
  <si>
    <t>Cash basis accounting</t>
  </si>
  <si>
    <t>Reporting detail:</t>
  </si>
  <si>
    <t>Consolidated expenses (under £90k)</t>
  </si>
  <si>
    <t>Detailed = full HMRC category breakdown. Consolidated expenses = one total claimable expenses figure (use only if turnover is under £90,000).</t>
  </si>
  <si>
    <t>Category</t>
  </si>
  <si>
    <t>Q1</t>
  </si>
  <si>
    <t>Q2</t>
  </si>
  <si>
    <t>Q3</t>
  </si>
  <si>
    <t>Q4</t>
  </si>
  <si>
    <t>Full Year</t>
  </si>
  <si>
    <t>of which Disallowable</t>
  </si>
  <si>
    <t>Allowable (for tax)</t>
  </si>
  <si>
    <t>💷  INCOME</t>
  </si>
  <si>
    <t>Total income</t>
  </si>
  <si>
    <t>🧾  EXPENSES</t>
  </si>
  <si>
    <t>Total expenses</t>
  </si>
  <si>
    <t>Accounting profit / (loss)</t>
  </si>
  <si>
    <t>Taxable profit / (loss)</t>
  </si>
  <si>
    <t>(Capital items are not an allowable expense — recorded here for your records and any future capital gains.)</t>
  </si>
  <si>
    <t>📤 File at aligned.tax →</t>
  </si>
  <si>
    <t>Transaction ref</t>
  </si>
  <si>
    <t>Type</t>
  </si>
  <si>
    <t>Amount</t>
  </si>
  <si>
    <t>Disallowable</t>
  </si>
  <si>
    <t>Description</t>
  </si>
  <si>
    <t>Notes</t>
  </si>
  <si>
    <t>Quarterly Summary — what you submit to HMRC</t>
  </si>
  <si>
    <t>💷 Total income</t>
  </si>
  <si>
    <t>🧾 Total allowable expenses</t>
  </si>
  <si>
    <t>📈 Net taxable profit</t>
  </si>
  <si>
    <t>📅 Next filing deadline</t>
  </si>
  <si>
    <t>🚫 Disallowable (year)</t>
  </si>
  <si>
    <t>Each quarterly update covers the start of the tax year to the period end — it includes all previous quarters and replaces the one before. Disallowable adjustments are usually applied at year end.</t>
  </si>
  <si>
    <t>YTD Q1</t>
  </si>
  <si>
    <t>YTD Q2</t>
  </si>
  <si>
    <t>YTD Q3</t>
  </si>
  <si>
    <t>YTD Q4 (full year)</t>
  </si>
  <si>
    <t>Period covered</t>
  </si>
  <si>
    <t>Less: Disallowable</t>
  </si>
  <si>
    <t>Allowable expenses (for tax)</t>
  </si>
  <si>
    <t>Capital / Not Allowable (record-keeping)</t>
  </si>
  <si>
    <t>📅  HMRC FILING DEADLINES</t>
  </si>
  <si>
    <t>Quarter</t>
  </si>
  <si>
    <t>Period</t>
  </si>
  <si>
    <t>Status</t>
  </si>
  <si>
    <t>Quarter 1</t>
  </si>
  <si>
    <t>Not filed</t>
  </si>
  <si>
    <t>Quarter 2</t>
  </si>
  <si>
    <t>Quarter 3</t>
  </si>
  <si>
    <t>Quarter 4</t>
  </si>
  <si>
    <t>Final declaration</t>
  </si>
  <si>
    <t>🧮  Simplified (Flat-Rate) Expenses Calculator</t>
  </si>
  <si>
    <t>Simplified expenses let you claim a flat rate instead of working out your actual costs. Use the flat rate OR your actual costs for a category — never both. Enter figures in the yellow cells, then record each calculated total as a transaction on the Transactions sheet.</t>
  </si>
  <si>
    <t>🚗  1.  VEHICLE MILEAGE</t>
  </si>
  <si>
    <t>HMRC FLAT RATES (reference)</t>
  </si>
  <si>
    <t>Flat rate: 55p/mile for the first 10,000 business miles, then 25p. Motorcycles 24p/mile. Use instead of claiming actual fuel, insurance, servicing, etc.</t>
  </si>
  <si>
    <t>Mileage — first 10,000 miles (£/mile)</t>
  </si>
  <si>
    <t>Business miles — cars &amp; vans</t>
  </si>
  <si>
    <t>Mileage — over 10,000 miles (£/mile)</t>
  </si>
  <si>
    <t>Business miles — motorcycles</t>
  </si>
  <si>
    <t>Mileage threshold (miles)</t>
  </si>
  <si>
    <t>Simplified mileage allowance</t>
  </si>
  <si>
    <t>Motorcycle (£/mile)</t>
  </si>
  <si>
    <t>→ Record this total as a transaction under 'Car, van &amp; travel expenses' on the Transactions sheet.</t>
  </si>
  <si>
    <t>Use of home — 25 to 50 hrs/month (£)</t>
  </si>
  <si>
    <t>Use of home — 51 to 100 hrs/month (£)</t>
  </si>
  <si>
    <t>🏠  2.  USE OF HOME</t>
  </si>
  <si>
    <t>Use of home — 101+ hrs/month (£)</t>
  </si>
  <si>
    <t>Claim a flat monthly rate based on the hours you work from home each month (minimum 25 hours). If your hours vary a lot month to month, work out each month separately and add them up.</t>
  </si>
  <si>
    <t>Premises private use — 1 occupant (£/month)</t>
  </si>
  <si>
    <t>Average hours worked at home per month</t>
  </si>
  <si>
    <t>Premises private use — 2 occupants (£/month)</t>
  </si>
  <si>
    <t>Number of months at this level</t>
  </si>
  <si>
    <t>Premises private use — 3+ occupants (£/month)</t>
  </si>
  <si>
    <t>Monthly flat rate</t>
  </si>
  <si>
    <t>Use of home allowance (year)</t>
  </si>
  <si>
    <t>→ Record under 'Phone, stationery &amp; other office costs' (or premises costs). Under 25 hrs/month: use actual costs instead.</t>
  </si>
  <si>
    <t>🏡  3.  LIVING AT YOUR BUSINESS PREMISES</t>
  </si>
  <si>
    <t>If you live at your business premises (e.g. a guesthouse or pub), claim your total premises costs less this flat private-use amount for your own living costs.</t>
  </si>
  <si>
    <t>Number of people living there</t>
  </si>
  <si>
    <t>Number of months</t>
  </si>
  <si>
    <t>Private-use amount to deduct (year)</t>
  </si>
  <si>
    <t>→ Subtract this private-use amount from your total premises costs first, then record only the net claimable premises cost on the Transactions sheet. If you keep the private-use amount in the Disallowable column for bookkeeping, it is not submitted separately.</t>
  </si>
  <si>
    <t>🧾  HMRC Expense Category Guide</t>
  </si>
  <si>
    <t>Decide which category each expense belongs to, and what is allowable (you can claim tax relief) versus disallowable (you cannot). Enter any disallowable part in the Disallowable column on the Transactions sheet.</t>
  </si>
  <si>
    <t>HMRC Category</t>
  </si>
  <si>
    <t>Allowable — you can usually claim</t>
  </si>
  <si>
    <t>Disallowable — you cannot claim</t>
  </si>
  <si>
    <t>Cost of goods bought for resale or materials</t>
  </si>
  <si>
    <t>• Stock and raw materials for resale
• Direct materials used on jobs
• Packaging for goods sold</t>
  </si>
  <si>
    <t>• Goods taken for personal use
• Tools and equipment (these are capital)</t>
  </si>
  <si>
    <t>Payments to subcontractors (CIS)</t>
  </si>
  <si>
    <t>• Payments to subcontractors for work done
• CIS labour costs</t>
  </si>
  <si>
    <t>• Your own drawings
• Payments to your employees (use Wages)</t>
  </si>
  <si>
    <t>Wages, salaries &amp; other staff costs</t>
  </si>
  <si>
    <t>• Employee wages and salaries
• Employer's NIC and pension contributions
• Bonuses and casual labour</t>
  </si>
  <si>
    <t>• Your own wages or drawings
• Your own NIC or personal pension</t>
  </si>
  <si>
    <t>Car, van &amp; travel expenses</t>
  </si>
  <si>
    <t>• Business mileage (flat rate) or actual running costs
• Train, bus, taxi, parking for business
• Accommodation on business trips</t>
  </si>
  <si>
    <t>• Commuting to a regular workplace
• Private/personal journeys
• Parking and motoring fines</t>
  </si>
  <si>
    <t>Rent, rates, power &amp; insurance costs (premises)</t>
  </si>
  <si>
    <t>• Rent, business rates, water
• Heat, light and power
• Business insurance and security
• Use-of-home flat rate</t>
  </si>
  <si>
    <t>• Cost of buying premises (capital)
• The private/living portion of costs</t>
  </si>
  <si>
    <t>Repairs &amp; maintenance</t>
  </si>
  <si>
    <t>• Repairs to business premises and equipment
• Servicing and maintenance
• Replacing small tools</t>
  </si>
  <si>
    <t>• Improvements or alterations (capital)
• Buying new equipment (capital)</t>
  </si>
  <si>
    <t>Phone, stationery &amp; other office costs</t>
  </si>
  <si>
    <t>• Phone, mobile, internet, postage
• Stationery and printing
• Software and app subscriptions</t>
  </si>
  <si>
    <t>• Private-use portion of phone/internet
• New computers and office furniture (capital)</t>
  </si>
  <si>
    <t>Advertising &amp; marketing</t>
  </si>
  <si>
    <t>• Advertising, listings and adverts
• Website and social media costs
• Free samples and mailshots</t>
  </si>
  <si>
    <t>• Entertaining clients (use Business entertainment)
• Political donations</t>
  </si>
  <si>
    <t>Business entertainment</t>
  </si>
  <si>
    <t>• Generally nothing is allowable</t>
  </si>
  <si>
    <t>• Entertaining clients, suppliers or contacts
• Hospitality and event tickets
→ Usually fully disallowable: enter the full amount in the Disallowable column.</t>
  </si>
  <si>
    <t>Interest on bank &amp; other loans</t>
  </si>
  <si>
    <t>• Interest on business loans and overdrafts
• Interest on hire purchase agreements</t>
  </si>
  <si>
    <t>• Repayments of the loan capital itself
• Personal (non-business) loan interest</t>
  </si>
  <si>
    <t>Bank, credit card &amp; other financial charges</t>
  </si>
  <si>
    <t>• Bank, overdraft and credit card charges
• Lease and HP charges
• Card processing fees</t>
  </si>
  <si>
    <t>• Fines and penalties
• Charges on personal accounts</t>
  </si>
  <si>
    <t>Irrecoverable debts (bad debts)</t>
  </si>
  <si>
    <t>• Specific customer debts you cannot recover (and that were included in your income)</t>
  </si>
  <si>
    <t>• General or estimated bad-debt provisions
• Debts never included in your income</t>
  </si>
  <si>
    <t>Accountancy, legal &amp; other professional fees</t>
  </si>
  <si>
    <t>• Accountancy and bookkeeping fees
• Legal fees for the business
• Professional indemnity insurance</t>
  </si>
  <si>
    <t>• Legal costs of buying premises/assets (capital)
• Fines and penalties</t>
  </si>
  <si>
    <t>Depreciation &amp; loss on sale of assets</t>
  </si>
  <si>
    <t>• Nothing is allowable here</t>
  </si>
  <si>
    <t>• Depreciation of equipment and vehicles
• Loss on the sale of assets
→ Disallowable: enter the full amount in the Disallowable column and claim capital allowances instead.</t>
  </si>
  <si>
    <t>Other business expenses</t>
  </si>
  <si>
    <t>• Trade or professional subscriptions
• Protective clothing and uniforms (PPE)
• Other allowable running costs</t>
  </si>
  <si>
    <t>• Everyday clothing
• Personal or private expenses
• Charitable/political donations</t>
  </si>
  <si>
    <t>Capital / Not Allowable (record-keeping only)</t>
  </si>
  <si>
    <t>• Not an allowable expense</t>
  </si>
  <si>
    <t>• Vehicles, machinery, equipment, tools
• Premises and improvements
• Furniture
→ Record here for your own files; claim capital allowances separately.</t>
  </si>
  <si>
    <t>Allowable vs disallowable:</t>
  </si>
  <si>
    <t>An allowable expense is one you can deduct from your income to reduce your taxable profit. A disallowable expense (or the disallowable part of one) cannot be deducted — record the full cost in Amount and the part you cannot claim in the Disallowable column.</t>
  </si>
  <si>
    <t>Capital allowances:</t>
  </si>
  <si>
    <t>Capital items (vehicles, equipment, machinery, premises) are not everyday expenses. You claim capital allowances on them separately, often the Annual Investment Allowance. Record them under Capital / Not Allowable.</t>
  </si>
  <si>
    <t>Simplified (flat-rate) expenses:</t>
  </si>
  <si>
    <t>Instead of working out actual costs you can claim flat rates for vehicle mileage, use of home, and living at your business premises. See the Simplified Expenses sheet. Use the flat rate OR actual costs for a category — never both.</t>
  </si>
  <si>
    <t>Trading allowance:</t>
  </si>
  <si>
    <t>If your total self-employment income is £1,000 or less, you may not need to report it. If it's more, you can choose to deduct the £1,000 trading allowance instead of your actual expenses — whichever gives the lower profit. You cannot use both.</t>
  </si>
  <si>
    <t>Reporting expenses (under £90k turnover):</t>
  </si>
  <si>
    <t>If your turnover is below £90,000 you can report a single consolidated expenses total instead of itemising each category. Itemising is usually better as it gives a clearer picture.</t>
  </si>
  <si>
    <t>Cash basis vs traditional accounting:</t>
  </si>
  <si>
    <t>Cash basis accounting records income when you receive it and expenses when you pay them — the default for most sole traders. Traditional accounting records income when earned and expenses when incurred. Set your basis on the Transactions sheet.</t>
  </si>
  <si>
    <t>Tip:</t>
  </si>
  <si>
    <t>Not sure which category? Use Other business expenses and your accountant can reclassify later. It's better to record everything than to miss a legitimate deduction.</t>
  </si>
  <si>
    <t>Disclaimer:</t>
  </si>
  <si>
    <t>This guide is for general information only and does not constitute tax advice. aligned.tax accepts no liability for errors or omissions. Consult a qualified accountant for advice specific to your situation.</t>
  </si>
  <si>
    <t>Q1_Start</t>
  </si>
  <si>
    <t>Category list (drives the Business dropdown — do not edit order):</t>
  </si>
  <si>
    <t>Turnover (sales / business income)</t>
  </si>
  <si>
    <t>Consolidated categories:</t>
  </si>
  <si>
    <t>Income</t>
  </si>
  <si>
    <t>Reporting modes:</t>
  </si>
  <si>
    <t>Detailed categories</t>
  </si>
  <si>
    <t>Income categories (drives Income dropdown):</t>
  </si>
  <si>
    <t>Q1_End</t>
  </si>
  <si>
    <t>Other business income</t>
  </si>
  <si>
    <t>Traditional accounting</t>
  </si>
  <si>
    <t>Expenses</t>
  </si>
  <si>
    <t>Q2_Start</t>
  </si>
  <si>
    <t>Q2_End</t>
  </si>
  <si>
    <t>VAT registration threshold (£):</t>
  </si>
  <si>
    <t>Tax taken off trading income</t>
  </si>
  <si>
    <t>Q3_Start</t>
  </si>
  <si>
    <t>Q3_End</t>
  </si>
  <si>
    <t>Q4_Start</t>
  </si>
  <si>
    <t>Q4_End</t>
  </si>
  <si>
    <t>This sheet powers the quarterly date windows. Do not edit — change the period type on the Welcome sheet instead.</t>
  </si>
  <si>
    <t>Capital / Not Allowable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</si>
</sst>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 yyyy"/>
    <numFmt numFmtId="165" formatCode="\£#,##0.00;\(\£#,##0.00\);&quot;-&quot;"/>
  </numFmts>
  <fonts count="49">
    <font>
      <sz val="11"/>
      <color theme="1"/>
      <name val="Calibri"/>
      <family val="2"/>
      <scheme val="minor"/>
    </font>
    <font>
      <u/>
      <sz val="11"/>
      <color theme="10"/>
      <name val="Calibri"/>
      <family val="2"/>
      <scheme val="minor"/>
    </font>
    <font>
      <b/>
      <sz val="11"/>
      <color theme="1"/>
      <name val="Calibri"/>
      <family val="2"/>
      <scheme val="minor"/>
    </font>
    <font>
      <sz val="11"/>
      <color theme="1"/>
      <name val="Calibri"/>
    </font>
    <font>
      <b/>
      <sz val="14"/>
      <color theme="1"/>
      <name val="Calibri"/>
    </font>
    <font>
      <b/>
      <sz val="14"/>
      <color rgb="FF0EA5E9"/>
      <name val="Calibri"/>
    </font>
    <font>
      <b/>
      <sz val="16"/>
      <color theme="1"/>
      <name val="Calibri"/>
    </font>
    <font>
      <sz val="11"/>
      <color rgb="FF475569"/>
      <name val="Calibri"/>
    </font>
    <font>
      <i/>
      <sz val="11"/>
      <color theme="1"/>
      <name val="Calibri"/>
    </font>
    <font>
      <b/>
      <sz val="11"/>
      <color theme="1"/>
      <name val="Calibri"/>
    </font>
    <font>
      <b/>
      <sz val="11"/>
      <color rgb="FF0EA5E9"/>
      <name val="Calibri"/>
    </font>
    <font>
      <b/>
      <sz val="11"/>
      <color rgb="FFFFFFFF"/>
      <name val="Calibri"/>
    </font>
    <font>
      <i/>
      <sz val="11"/>
      <color theme="1"/>
      <name val="Calibri"/>
      <family val="2"/>
      <scheme val="minor"/>
    </font>
    <font>
      <sz val="11"/>
      <color rgb="FF64748B"/>
      <name val="Calibri"/>
    </font>
    <font>
      <i/>
      <sz val="11"/>
      <color rgb="FF64748B"/>
      <name val="Calibri"/>
    </font>
    <font>
      <b/>
      <sz val="12"/>
      <color rgb="FFFFFFFF"/>
      <name val="Calibri"/>
    </font>
    <font>
      <b/>
      <sz val="11"/>
      <color rgb="FF0C4A6E"/>
      <name val="Calibri"/>
    </font>
    <font>
      <i/>
      <sz val="9"/>
      <color rgb="FF94A3B8"/>
      <name val="Calibri"/>
    </font>
    <font>
      <sz val="11"/>
      <color rgb="FF94A3B8"/>
      <name val="Calibri"/>
    </font>
    <font>
      <sz val="11"/>
      <color rgb="FF0000FF"/>
      <name val="Calibri"/>
    </font>
    <font>
      <b/>
      <sz val="12"/>
      <color rgb="FFFFFFFF"/>
      <name val="Calibri"/>
      <family val="2"/>
      <scheme val="minor"/>
    </font>
    <font>
      <b/>
      <sz val="11"/>
      <color rgb="FF0000FF"/>
      <name val="Calibri"/>
    </font>
    <font>
      <sz val="11"/>
      <color rgb="FF334155"/>
      <name val="Calibri"/>
      <family val="2"/>
      <scheme val="minor"/>
    </font>
    <font>
      <b/>
      <sz val="12"/>
      <color rgb="FF0F172A"/>
      <name val="Calibri"/>
      <family val="2"/>
      <scheme val="minor"/>
    </font>
    <font>
      <b/>
      <u/>
      <sz val="11"/>
      <color rgb="FF0369A1"/>
      <name val="Calibri"/>
      <family val="2"/>
      <scheme val="minor"/>
    </font>
    <font>
      <sz val="10"/>
      <color rgb="FF1E293B"/>
      <name val="Calibri"/>
      <family val="2"/>
      <scheme val="minor"/>
    </font>
    <font>
      <i/>
      <sz val="9"/>
      <color rgb="FF64748B"/>
      <name val="Calibri"/>
      <family val="2"/>
      <scheme val="minor"/>
    </font>
    <font>
      <b/>
      <sz val="12"/>
      <color rgb="FF0EA5E9"/>
      <name val="Calibri"/>
      <family val="2"/>
      <scheme val="minor"/>
    </font>
    <font>
      <i/>
      <sz val="11"/>
      <color rgb="FF475569"/>
      <name val="Calibri"/>
      <family val="2"/>
      <scheme val="minor"/>
    </font>
    <font>
      <sz val="10"/>
      <color rgb="FF334155"/>
      <name val="Calibri"/>
      <family val="2"/>
      <scheme val="minor"/>
    </font>
    <font>
      <sz val="11"/>
      <color rgb="FF0000FF"/>
      <name val="Calibri"/>
      <family val="2"/>
      <scheme val="minor"/>
    </font>
    <font>
      <b/>
      <i/>
      <sz val="11"/>
      <color theme="1"/>
      <name val="Calibri"/>
      <family val="2"/>
      <scheme val="minor"/>
    </font>
    <font>
      <b/>
      <sz val="11"/>
      <color rgb="FFDC2626"/>
      <name val="Calibri"/>
      <family val="2"/>
      <scheme val="minor"/>
    </font>
    <font>
      <b/>
      <sz val="11"/>
      <color rgb="FF334155"/>
      <name val="Calibri"/>
    </font>
    <font>
      <b/>
      <sz val="11"/>
      <color rgb="FF000000"/>
      <name val="Calibri"/>
    </font>
    <font>
      <sz val="11"/>
      <color rgb="FFB0B0B0"/>
      <name val="Calibri"/>
      <family val="2"/>
      <scheme val="minor"/>
    </font>
    <font>
      <b/>
      <sz val="11"/>
      <color rgb="FF000000"/>
      <name val="Calibri"/>
      <family val="2"/>
      <scheme val="minor"/>
    </font>
    <font>
      <b/>
      <u/>
      <sz val="11"/>
      <color rgb="FFFFFFFF"/>
      <name val="Calibri"/>
      <family val="2"/>
      <scheme val="minor"/>
    </font>
    <font>
      <sz val="10"/>
      <color rgb="FF1E293B"/>
      <name val="Calibri"/>
    </font>
    <font>
      <sz val="10"/>
      <color rgb="FF666666"/>
      <name val="Calibri"/>
    </font>
    <font>
      <b/>
      <sz val="10"/>
      <color rgb="FF475569"/>
      <name val="Calibri"/>
    </font>
    <font>
      <i/>
      <sz val="9"/>
      <color rgb="FF666666"/>
      <name val="Calibri"/>
    </font>
    <font>
      <b/>
      <sz val="10"/>
      <color rgb="FFFFFFFF"/>
      <name val="Calibri"/>
    </font>
    <font>
      <i/>
      <sz val="11"/>
      <color rgb="FF64748B"/>
      <name val="Calibri"/>
      <family val="2"/>
      <scheme val="minor"/>
    </font>
    <font>
      <b/>
      <sz val="14"/>
      <color theme="1"/>
      <name val="Calibri"/>
      <family val="2"/>
      <scheme val="minor"/>
    </font>
    <font>
      <b/>
      <sz val="20"/>
      <color rgb="FF0EA5E9"/>
      <name val="Calibri"/>
      <family val="2"/>
      <scheme val="minor"/>
    </font>
    <font>
      <sz val="11"/>
      <color rgb="FF6B7280"/>
      <name val="Calibri"/>
      <family val="2"/>
      <scheme val="minor"/>
    </font>
    <font>
      <b/>
      <sz val="11"/>
      <color rgb="FFFFFFFF"/>
      <name val="Calibri"/>
      <family val="2"/>
      <scheme val="minor"/>
    </font>
    <font>
      <b/>
      <sz val="11"/>
      <color rgb="FF1F4E79"/>
      <name val="Calibri"/>
      <family val="2"/>
      <scheme val="minor"/>
    </font>
  </fonts>
  <fills count="12">
    <fill>
      <patternFill patternType="none"/>
    </fill>
    <fill>
      <patternFill patternType="gray125"/>
    </fill>
    <fill>
      <patternFill patternType="solid">
        <fgColor rgb="FFFFF7CC"/>
        <bgColor indexed="64"/>
      </patternFill>
    </fill>
    <fill>
      <patternFill patternType="solid">
        <fgColor rgb="FF0EA5E9"/>
        <bgColor indexed="64"/>
      </patternFill>
    </fill>
    <fill>
      <patternFill patternType="solid">
        <fgColor rgb="FFF1F5F9"/>
        <bgColor indexed="64"/>
      </patternFill>
    </fill>
    <fill>
      <patternFill patternType="solid">
        <fgColor rgb="FFE0F2FE"/>
        <bgColor indexed="64"/>
      </patternFill>
    </fill>
    <fill>
      <patternFill patternType="solid">
        <fgColor rgb="FFFEF9C3"/>
        <bgColor indexed="64"/>
      </patternFill>
    </fill>
    <fill>
      <patternFill patternType="solid">
        <fgColor rgb="FF0C4A6E"/>
        <bgColor indexed="64"/>
      </patternFill>
    </fill>
    <fill>
      <patternFill patternType="solid">
        <fgColor rgb="FFFFF3E0"/>
      </patternFill>
    </fill>
    <fill>
      <patternFill patternType="solid">
        <fgColor rgb="FF475569"/>
        <bgColor indexed="64"/>
      </patternFill>
    </fill>
    <fill>
      <patternFill patternType="solid">
        <fgColor rgb="FF1F4E79"/>
        <bgColor indexed="64"/>
      </patternFill>
    </fill>
    <fill>
      <patternFill patternType="solid">
        <fgColor rgb="FFDDEBF7"/>
        <bgColor indexed="64"/>
      </patternFill>
    </fill>
  </fills>
  <borders count="102">
    <border>
      <left/>
      <right/>
      <top/>
      <bottom/>
      <diagonal/>
    </border>
    <border>
      <left style="thin">
        <color auto="1"/>
      </left>
      <right style="thin">
        <color auto="1"/>
      </right>
      <top style="thin">
        <color auto="1"/>
      </top>
      <bottom style="thin">
        <color auto="1"/>
      </bottom>
      <diagonal/>
    </border>
    <border>
      <left style="thin">
        <color rgb="FFE2B100"/>
      </left>
      <right style="thin">
        <color rgb="FFE2B100"/>
      </right>
      <top style="thin">
        <color rgb="FFE2B100"/>
      </top>
      <bottom/>
      <diagonal/>
    </border>
    <border>
      <left/>
      <right/>
      <top style="thin">
        <color rgb="FF94A3B8"/>
      </top>
      <bottom/>
      <diagonal/>
    </border>
    <border>
      <left/>
      <right/>
      <top style="medium">
        <color rgb="FF0EA5E9"/>
      </top>
      <bottom/>
      <diagonal/>
    </border>
    <border>
      <left/>
      <right/>
      <top/>
      <bottom style="medium">
        <color rgb="FF0EA5E9"/>
      </bottom>
      <diagonal/>
    </border>
    <border>
      <left style="medium">
        <color rgb="FF0EA5E9"/>
      </left>
      <right/>
      <top style="medium">
        <color rgb="FF0EA5E9"/>
      </top>
      <bottom/>
      <diagonal/>
    </border>
    <border>
      <left style="medium">
        <color rgb="FF0EA5E9"/>
      </left>
      <right/>
      <top/>
      <bottom/>
      <diagonal/>
    </border>
    <border>
      <left style="medium">
        <color rgb="FF0EA5E9"/>
      </left>
      <right/>
      <top style="thin">
        <color rgb="FF94A3B8"/>
      </top>
      <bottom/>
      <diagonal/>
    </border>
    <border>
      <left style="medium">
        <color rgb="FF0EA5E9"/>
      </left>
      <right/>
      <top/>
      <bottom style="medium">
        <color rgb="FF0EA5E9"/>
      </bottom>
      <diagonal/>
    </border>
    <border>
      <left/>
      <right style="medium">
        <color rgb="FF0EA5E9"/>
      </right>
      <top style="medium">
        <color rgb="FF0EA5E9"/>
      </top>
      <bottom/>
      <diagonal/>
    </border>
    <border>
      <left/>
      <right style="medium">
        <color rgb="FF0EA5E9"/>
      </right>
      <top/>
      <bottom/>
      <diagonal/>
    </border>
    <border>
      <left/>
      <right style="medium">
        <color rgb="FF0EA5E9"/>
      </right>
      <top style="thin">
        <color rgb="FF94A3B8"/>
      </top>
      <bottom/>
      <diagonal/>
    </border>
    <border>
      <left/>
      <right style="medium">
        <color rgb="FF0EA5E9"/>
      </right>
      <top/>
      <bottom style="medium">
        <color rgb="FF0EA5E9"/>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style="medium">
        <color rgb="FF0EA5E9"/>
      </top>
      <bottom style="thin">
        <color rgb="FFD9D9D9"/>
      </bottom>
      <diagonal/>
    </border>
    <border>
      <left style="thin">
        <color rgb="FFD9D9D9"/>
      </left>
      <right style="thin">
        <color rgb="FFD9D9D9"/>
      </right>
      <top style="thin">
        <color rgb="FFD9D9D9"/>
      </top>
      <bottom style="medium">
        <color rgb="FF0EA5E9"/>
      </bottom>
      <diagonal/>
    </border>
    <border>
      <left style="medium">
        <color rgb="FF0EA5E9"/>
      </left>
      <right style="thin">
        <color rgb="FFD9D9D9"/>
      </right>
      <top style="medium">
        <color rgb="FF0EA5E9"/>
      </top>
      <bottom style="thin">
        <color rgb="FFD9D9D9"/>
      </bottom>
      <diagonal/>
    </border>
    <border>
      <left style="medium">
        <color rgb="FF0EA5E9"/>
      </left>
      <right style="thin">
        <color rgb="FFD9D9D9"/>
      </right>
      <top style="thin">
        <color rgb="FFD9D9D9"/>
      </top>
      <bottom style="thin">
        <color rgb="FFD9D9D9"/>
      </bottom>
      <diagonal/>
    </border>
    <border>
      <left style="medium">
        <color rgb="FF0EA5E9"/>
      </left>
      <right style="thin">
        <color rgb="FFD9D9D9"/>
      </right>
      <top style="thin">
        <color rgb="FFD9D9D9"/>
      </top>
      <bottom style="medium">
        <color rgb="FF0EA5E9"/>
      </bottom>
      <diagonal/>
    </border>
    <border>
      <left style="thin">
        <color rgb="FFD9D9D9"/>
      </left>
      <right style="medium">
        <color rgb="FF0EA5E9"/>
      </right>
      <top style="medium">
        <color rgb="FF0EA5E9"/>
      </top>
      <bottom style="thin">
        <color rgb="FFD9D9D9"/>
      </bottom>
      <diagonal/>
    </border>
    <border>
      <left style="thin">
        <color rgb="FFD9D9D9"/>
      </left>
      <right style="medium">
        <color rgb="FF0EA5E9"/>
      </right>
      <top style="thin">
        <color rgb="FFD9D9D9"/>
      </top>
      <bottom style="thin">
        <color rgb="FFD9D9D9"/>
      </bottom>
      <diagonal/>
    </border>
    <border>
      <left style="thin">
        <color rgb="FFD9D9D9"/>
      </left>
      <right style="medium">
        <color rgb="FF0EA5E9"/>
      </right>
      <top style="thin">
        <color rgb="FFD9D9D9"/>
      </top>
      <bottom style="medium">
        <color rgb="FF0EA5E9"/>
      </bottom>
      <diagonal/>
    </border>
    <border>
      <left style="thin">
        <color rgb="FFCBD5E1"/>
      </left>
      <right style="thin">
        <color rgb="FFCBD5E1"/>
      </right>
      <top style="thin">
        <color rgb="FFCBD5E1"/>
      </top>
      <bottom style="thin">
        <color rgb="FFCBD5E1"/>
      </bottom>
      <diagonal/>
    </border>
    <border>
      <left style="thin">
        <color rgb="FFE2B100"/>
      </left>
      <right style="thin">
        <color rgb="FFE2B100"/>
      </right>
      <top style="thin">
        <color rgb="FFE2B100"/>
      </top>
      <bottom style="thin">
        <color rgb="FFE2B100"/>
      </bottom>
      <diagonal/>
    </border>
    <border>
      <left style="thin">
        <color rgb="FFE2B100"/>
      </left>
      <right style="thin">
        <color rgb="FFE2B100"/>
      </right>
      <top style="thin">
        <color rgb="FFE2B100"/>
      </top>
      <bottom style="thin">
        <color theme="7"/>
      </bottom>
      <diagonal/>
    </border>
    <border>
      <left style="thin">
        <color theme="7"/>
      </left>
      <right style="thin">
        <color theme="7"/>
      </right>
      <top style="thin">
        <color theme="7"/>
      </top>
      <bottom style="thin">
        <color theme="7"/>
      </bottom>
      <diagonal/>
    </border>
    <border>
      <left/>
      <right/>
      <top style="thin">
        <color rgb="FF94A3B8"/>
      </top>
      <bottom style="thin">
        <color rgb="FF94A3B8"/>
      </bottom>
      <diagonal/>
    </border>
    <border>
      <left style="thin">
        <color rgb="FFD9D9D9"/>
      </left>
      <right/>
      <top style="medium">
        <color rgb="FF0EA5E9"/>
      </top>
      <bottom style="thin">
        <color rgb="FFD9D9D9"/>
      </bottom>
      <diagonal/>
    </border>
    <border>
      <left style="thin">
        <color rgb="FFD9D9D9"/>
      </left>
      <right/>
      <top style="thin">
        <color rgb="FFD9D9D9"/>
      </top>
      <bottom style="thin">
        <color rgb="FFD9D9D9"/>
      </bottom>
      <diagonal/>
    </border>
    <border>
      <left style="thin">
        <color rgb="FFD9D9D9"/>
      </left>
      <right/>
      <top style="thin">
        <color rgb="FFD9D9D9"/>
      </top>
      <bottom style="medium">
        <color rgb="FF0EA5E9"/>
      </bottom>
      <diagonal/>
    </border>
    <border>
      <left style="thin">
        <color theme="7"/>
      </left>
      <right/>
      <top/>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right/>
      <top/>
      <bottom style="thin">
        <color rgb="FFCBD5E1"/>
      </bottom>
      <diagonal/>
    </border>
    <border>
      <left/>
      <right/>
      <top style="thin">
        <color rgb="FFCBD5E1"/>
      </top>
      <bottom style="thin">
        <color rgb="FFCBD5E1"/>
      </bottom>
      <diagonal/>
    </border>
    <border>
      <left/>
      <right/>
      <top style="thin">
        <color rgb="FFCBD5E1"/>
      </top>
      <bottom/>
      <diagonal/>
    </border>
    <border>
      <left style="medium">
        <color rgb="FF0EA5E9"/>
      </left>
      <right style="thin">
        <color rgb="FFCBD5E1"/>
      </right>
      <top/>
      <bottom style="thin">
        <color rgb="FFCBD5E1"/>
      </bottom>
      <diagonal/>
    </border>
    <border>
      <left style="thin">
        <color rgb="FFCBD5E1"/>
      </left>
      <right style="thin">
        <color rgb="FFCBD5E1"/>
      </right>
      <top/>
      <bottom style="thin">
        <color rgb="FFCBD5E1"/>
      </bottom>
      <diagonal/>
    </border>
    <border>
      <left style="medium">
        <color rgb="FF0EA5E9"/>
      </left>
      <right style="thin">
        <color rgb="FFCBD5E1"/>
      </right>
      <top style="thin">
        <color rgb="FFCBD5E1"/>
      </top>
      <bottom style="thin">
        <color rgb="FFCBD5E1"/>
      </bottom>
      <diagonal/>
    </border>
    <border>
      <left style="thin">
        <color rgb="FFCBD5E1"/>
      </left>
      <right style="medium">
        <color rgb="FF0EA5E9"/>
      </right>
      <top style="thin">
        <color rgb="FFCBD5E1"/>
      </top>
      <bottom style="thin">
        <color rgb="FFCBD5E1"/>
      </bottom>
      <diagonal/>
    </border>
    <border>
      <left/>
      <right style="thin">
        <color rgb="FFCBD5E1"/>
      </right>
      <top style="thin">
        <color rgb="FFCBD5E1"/>
      </top>
      <bottom/>
      <diagonal/>
    </border>
    <border>
      <left style="thin">
        <color rgb="FFCBD5E1"/>
      </left>
      <right style="thin">
        <color rgb="FFCBD5E1"/>
      </right>
      <top style="thin">
        <color rgb="FFCBD5E1"/>
      </top>
      <bottom/>
      <diagonal/>
    </border>
    <border>
      <left style="thin">
        <color rgb="FFCBD5E1"/>
      </left>
      <right style="medium">
        <color rgb="FF0EA5E9"/>
      </right>
      <top style="thin">
        <color rgb="FFCBD5E1"/>
      </top>
      <bottom/>
      <diagonal/>
    </border>
    <border>
      <left/>
      <right style="thin">
        <color rgb="FFCBD5E1"/>
      </right>
      <top style="thin">
        <color rgb="FFCBD5E1"/>
      </top>
      <bottom style="thin">
        <color rgb="FFCBD5E1"/>
      </bottom>
      <diagonal/>
    </border>
    <border>
      <left style="thin">
        <color rgb="FFCBD5E1"/>
      </left>
      <right style="thin">
        <color rgb="FF94A3B8"/>
      </right>
      <top style="thin">
        <color rgb="FFCBD5E1"/>
      </top>
      <bottom style="thin">
        <color rgb="FFCBD5E1"/>
      </bottom>
      <diagonal/>
    </border>
    <border>
      <left style="thin">
        <color rgb="FFCBD5E1"/>
      </left>
      <right style="thin">
        <color rgb="FF94A3B8"/>
      </right>
      <top style="thin">
        <color rgb="FFCBD5E1"/>
      </top>
      <bottom/>
      <diagonal/>
    </border>
    <border>
      <left style="thin">
        <color rgb="FFCBD5E1"/>
      </left>
      <right style="thin">
        <color rgb="FF94A3B8"/>
      </right>
      <top/>
      <bottom style="thin">
        <color rgb="FFCBD5E1"/>
      </bottom>
      <diagonal/>
    </border>
    <border>
      <left/>
      <right style="thin">
        <color rgb="FFCBD5E1"/>
      </right>
      <top/>
      <bottom style="thin">
        <color rgb="FFCBD5E1"/>
      </bottom>
      <diagonal/>
    </border>
    <border>
      <left style="thin">
        <color rgb="FFCBD5E1"/>
      </left>
      <right style="medium">
        <color rgb="FF0EA5E9"/>
      </right>
      <top/>
      <bottom style="thin">
        <color rgb="FFCBD5E1"/>
      </bottom>
      <diagonal/>
    </border>
    <border>
      <left style="thin">
        <color rgb="FFCBD5E1"/>
      </left>
      <right style="medium">
        <color rgb="FF0EA5E9"/>
      </right>
      <top style="medium">
        <color rgb="FF0EA5E9"/>
      </top>
      <bottom style="medium">
        <color rgb="FF0EA5E9"/>
      </bottom>
      <diagonal/>
    </border>
    <border>
      <left/>
      <right/>
      <top style="thin">
        <color rgb="FF94A3B8"/>
      </top>
      <bottom style="thin">
        <color rgb="FFCBD5E1"/>
      </bottom>
      <diagonal/>
    </border>
    <border>
      <left style="thin">
        <color rgb="FFCBD5E1"/>
      </left>
      <right style="thin">
        <color rgb="FF94A3B8"/>
      </right>
      <top style="thin">
        <color rgb="FF94A3B8"/>
      </top>
      <bottom style="thin">
        <color rgb="FFCBD5E1"/>
      </bottom>
      <diagonal/>
    </border>
    <border>
      <left/>
      <right style="thin">
        <color rgb="FFCBD5E1"/>
      </right>
      <top style="thin">
        <color rgb="FF94A3B8"/>
      </top>
      <bottom style="thin">
        <color rgb="FFCBD5E1"/>
      </bottom>
      <diagonal/>
    </border>
    <border>
      <left style="thin">
        <color rgb="FFCBD5E1"/>
      </left>
      <right style="thin">
        <color rgb="FF94A3B8"/>
      </right>
      <top/>
      <bottom/>
      <diagonal/>
    </border>
    <border>
      <left/>
      <right style="thin">
        <color rgb="FFCBD5E1"/>
      </right>
      <top/>
      <bottom/>
      <diagonal/>
    </border>
    <border>
      <left style="thin">
        <color rgb="FFCBD5E1"/>
      </left>
      <right style="thin">
        <color rgb="FF94A3B8"/>
      </right>
      <top style="thin">
        <color rgb="FF94A3B8"/>
      </top>
      <bottom/>
      <diagonal/>
    </border>
    <border>
      <left/>
      <right style="thin">
        <color rgb="FFCBD5E1"/>
      </right>
      <top style="thin">
        <color rgb="FF94A3B8"/>
      </top>
      <bottom/>
      <diagonal/>
    </border>
    <border>
      <left style="thin">
        <color rgb="FFCBD5E1"/>
      </left>
      <right style="thin">
        <color rgb="FF94A3B8"/>
      </right>
      <top style="thin">
        <color rgb="FF94A3B8"/>
      </top>
      <bottom style="thin">
        <color rgb="FF94A3B8"/>
      </bottom>
      <diagonal/>
    </border>
    <border>
      <left/>
      <right style="thin">
        <color rgb="FFCBD5E1"/>
      </right>
      <top style="thin">
        <color rgb="FF94A3B8"/>
      </top>
      <bottom style="thin">
        <color rgb="FF94A3B8"/>
      </bottom>
      <diagonal/>
    </border>
    <border>
      <left style="thin">
        <color rgb="FFCBD5E1"/>
      </left>
      <right style="thin">
        <color rgb="FFCBD5E1"/>
      </right>
      <top style="medium">
        <color rgb="FF0EA5E9"/>
      </top>
      <bottom style="medium">
        <color rgb="FF0EA5E9"/>
      </bottom>
      <diagonal/>
    </border>
    <border>
      <left style="thin">
        <color rgb="FFCBD5E1"/>
      </left>
      <right/>
      <top style="medium">
        <color rgb="FF0EA5E9"/>
      </top>
      <bottom style="medium">
        <color rgb="FF0EA5E9"/>
      </bottom>
      <diagonal/>
    </border>
    <border>
      <left style="thin">
        <color rgb="FFCBD5E1"/>
      </left>
      <right/>
      <top/>
      <bottom style="thin">
        <color rgb="FFCBD5E1"/>
      </bottom>
      <diagonal/>
    </border>
    <border>
      <left style="thin">
        <color rgb="FFCBD5E1"/>
      </left>
      <right/>
      <top style="thin">
        <color rgb="FFCBD5E1"/>
      </top>
      <bottom style="thin">
        <color rgb="FFCBD5E1"/>
      </bottom>
      <diagonal/>
    </border>
    <border>
      <left style="thin">
        <color rgb="FFCBD5E1"/>
      </left>
      <right/>
      <top style="thin">
        <color rgb="FFCBD5E1"/>
      </top>
      <bottom/>
      <diagonal/>
    </border>
    <border>
      <left style="thin">
        <color rgb="FFCBD5E1"/>
      </left>
      <right style="thin">
        <color rgb="FFCBD5E1"/>
      </right>
      <top style="thin">
        <color rgb="FFCBD5E1"/>
      </top>
      <bottom style="medium">
        <color rgb="FF0EA5E9"/>
      </bottom>
      <diagonal/>
    </border>
    <border>
      <left style="thin">
        <color rgb="FFCBD5E1"/>
      </left>
      <right/>
      <top style="thin">
        <color rgb="FFCBD5E1"/>
      </top>
      <bottom style="medium">
        <color rgb="FF0EA5E9"/>
      </bottom>
      <diagonal/>
    </border>
    <border>
      <left style="thin">
        <color rgb="FFCBD5E1"/>
      </left>
      <right style="medium">
        <color rgb="FF0EA5E9"/>
      </right>
      <top style="thin">
        <color rgb="FFCBD5E1"/>
      </top>
      <bottom style="medium">
        <color rgb="FF0EA5E9"/>
      </bottom>
      <diagonal/>
    </border>
    <border>
      <left style="medium">
        <color rgb="FF0EA5E9"/>
      </left>
      <right style="thin">
        <color rgb="FFCBD5E1"/>
      </right>
      <top style="medium">
        <color rgb="FF0EA5E9"/>
      </top>
      <bottom style="medium">
        <color rgb="FF0EA5E9"/>
      </bottom>
      <diagonal/>
    </border>
    <border>
      <left style="medium">
        <color rgb="FF0EA5E9"/>
      </left>
      <right style="thin">
        <color rgb="FFCBD5E1"/>
      </right>
      <top style="thin">
        <color rgb="FFCBD5E1"/>
      </top>
      <bottom/>
      <diagonal/>
    </border>
    <border>
      <left style="medium">
        <color rgb="FF0EA5E9"/>
      </left>
      <right style="thin">
        <color rgb="FFCBD5E1"/>
      </right>
      <top style="thin">
        <color rgb="FFCBD5E1"/>
      </top>
      <bottom style="medium">
        <color rgb="FF0EA5E9"/>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style="thin">
        <color rgb="FF94A3B8"/>
      </right>
      <top style="medium">
        <color theme="4"/>
      </top>
      <bottom style="medium">
        <color rgb="FF0EA5E9"/>
      </bottom>
      <diagonal/>
    </border>
    <border>
      <left/>
      <right/>
      <top style="medium">
        <color theme="4"/>
      </top>
      <bottom style="medium">
        <color rgb="FF0EA5E9"/>
      </bottom>
      <diagonal/>
    </border>
    <border>
      <left style="thin">
        <color rgb="FFCBD5E1"/>
      </left>
      <right style="thin">
        <color rgb="FF94A3B8"/>
      </right>
      <top style="medium">
        <color theme="4"/>
      </top>
      <bottom style="medium">
        <color rgb="FF0EA5E9"/>
      </bottom>
      <diagonal/>
    </border>
    <border>
      <left/>
      <right style="thin">
        <color rgb="FFCBD5E1"/>
      </right>
      <top style="medium">
        <color theme="4"/>
      </top>
      <bottom style="medium">
        <color rgb="FF0EA5E9"/>
      </bottom>
      <diagonal/>
    </border>
    <border>
      <left style="thin">
        <color rgb="FFCBD5E1"/>
      </left>
      <right style="medium">
        <color theme="4"/>
      </right>
      <top style="medium">
        <color theme="4"/>
      </top>
      <bottom style="medium">
        <color rgb="FF0EA5E9"/>
      </bottom>
      <diagonal/>
    </border>
    <border>
      <left style="medium">
        <color theme="4"/>
      </left>
      <right style="thin">
        <color rgb="FF94A3B8"/>
      </right>
      <top/>
      <bottom style="thin">
        <color rgb="FFCBD5E1"/>
      </bottom>
      <diagonal/>
    </border>
    <border>
      <left style="thin">
        <color rgb="FFCBD5E1"/>
      </left>
      <right style="medium">
        <color theme="4"/>
      </right>
      <top/>
      <bottom style="thin">
        <color rgb="FFCBD5E1"/>
      </bottom>
      <diagonal/>
    </border>
    <border>
      <left style="medium">
        <color theme="4"/>
      </left>
      <right style="thin">
        <color rgb="FF94A3B8"/>
      </right>
      <top style="thin">
        <color rgb="FFCBD5E1"/>
      </top>
      <bottom style="thin">
        <color rgb="FFCBD5E1"/>
      </bottom>
      <diagonal/>
    </border>
    <border>
      <left style="thin">
        <color rgb="FFCBD5E1"/>
      </left>
      <right style="medium">
        <color theme="4"/>
      </right>
      <top style="thin">
        <color rgb="FFCBD5E1"/>
      </top>
      <bottom style="thin">
        <color rgb="FFCBD5E1"/>
      </bottom>
      <diagonal/>
    </border>
    <border>
      <left style="medium">
        <color theme="4"/>
      </left>
      <right style="thin">
        <color rgb="FF94A3B8"/>
      </right>
      <top style="thin">
        <color rgb="FFCBD5E1"/>
      </top>
      <bottom/>
      <diagonal/>
    </border>
    <border>
      <left style="thin">
        <color rgb="FFCBD5E1"/>
      </left>
      <right style="medium">
        <color theme="4"/>
      </right>
      <top style="thin">
        <color rgb="FFCBD5E1"/>
      </top>
      <bottom/>
      <diagonal/>
    </border>
    <border>
      <left style="medium">
        <color theme="4"/>
      </left>
      <right style="thin">
        <color rgb="FF94A3B8"/>
      </right>
      <top style="thin">
        <color rgb="FF94A3B8"/>
      </top>
      <bottom style="thin">
        <color rgb="FFCBD5E1"/>
      </bottom>
      <diagonal/>
    </border>
    <border>
      <left style="thin">
        <color rgb="FFCBD5E1"/>
      </left>
      <right style="medium">
        <color theme="4"/>
      </right>
      <top style="thin">
        <color rgb="FF94A3B8"/>
      </top>
      <bottom style="thin">
        <color rgb="FFCBD5E1"/>
      </bottom>
      <diagonal/>
    </border>
    <border>
      <left style="medium">
        <color theme="4"/>
      </left>
      <right style="thin">
        <color rgb="FF94A3B8"/>
      </right>
      <top/>
      <bottom/>
      <diagonal/>
    </border>
    <border>
      <left style="thin">
        <color rgb="FFCBD5E1"/>
      </left>
      <right style="medium">
        <color theme="4"/>
      </right>
      <top/>
      <bottom/>
      <diagonal/>
    </border>
    <border>
      <left style="medium">
        <color theme="4"/>
      </left>
      <right style="thin">
        <color rgb="FF94A3B8"/>
      </right>
      <top style="thin">
        <color rgb="FF94A3B8"/>
      </top>
      <bottom/>
      <diagonal/>
    </border>
    <border>
      <left style="thin">
        <color rgb="FFCBD5E1"/>
      </left>
      <right style="medium">
        <color theme="4"/>
      </right>
      <top style="thin">
        <color rgb="FF94A3B8"/>
      </top>
      <bottom/>
      <diagonal/>
    </border>
    <border>
      <left style="medium">
        <color theme="4"/>
      </left>
      <right style="thin">
        <color rgb="FF94A3B8"/>
      </right>
      <top style="thin">
        <color rgb="FF94A3B8"/>
      </top>
      <bottom style="thin">
        <color rgb="FF94A3B8"/>
      </bottom>
      <diagonal/>
    </border>
    <border>
      <left style="thin">
        <color rgb="FFCBD5E1"/>
      </left>
      <right style="medium">
        <color theme="4"/>
      </right>
      <top style="thin">
        <color rgb="FF94A3B8"/>
      </top>
      <bottom style="thin">
        <color rgb="FF94A3B8"/>
      </bottom>
      <diagonal/>
    </border>
    <border>
      <left style="medium">
        <color theme="4"/>
      </left>
      <right style="thin">
        <color rgb="FF94A3B8"/>
      </right>
      <top style="medium">
        <color rgb="FFCBD5E1"/>
      </top>
      <bottom style="medium">
        <color theme="4"/>
      </bottom>
      <diagonal/>
    </border>
    <border>
      <left/>
      <right/>
      <top style="medium">
        <color rgb="FFCBD5E1"/>
      </top>
      <bottom style="medium">
        <color theme="4"/>
      </bottom>
      <diagonal/>
    </border>
    <border>
      <left style="thin">
        <color rgb="FFCBD5E1"/>
      </left>
      <right style="thin">
        <color rgb="FF94A3B8"/>
      </right>
      <top style="medium">
        <color rgb="FFCBD5E1"/>
      </top>
      <bottom style="medium">
        <color theme="4"/>
      </bottom>
      <diagonal/>
    </border>
    <border>
      <left/>
      <right style="thin">
        <color rgb="FFCBD5E1"/>
      </right>
      <top style="medium">
        <color rgb="FFCBD5E1"/>
      </top>
      <bottom style="medium">
        <color theme="4"/>
      </bottom>
      <diagonal/>
    </border>
    <border>
      <left style="thin">
        <color rgb="FFCBD5E1"/>
      </left>
      <right style="medium">
        <color theme="4"/>
      </right>
      <top style="medium">
        <color rgb="FFCBD5E1"/>
      </top>
      <bottom style="medium">
        <color theme="4"/>
      </bottom>
      <diagonal/>
    </border>
    <border>
      <left/>
      <right/>
      <top/>
      <bottom style="thin">
        <color rgb="FFBFCEDF"/>
      </bottom>
      <diagonal/>
    </border>
    <border>
      <left style="thin">
        <color rgb="FFBFCEDF"/>
      </left>
      <right style="thin">
        <color rgb="FFBFCEDF"/>
      </right>
      <top style="thin">
        <color rgb="FFBFCEDF"/>
      </top>
      <bottom style="thin">
        <color rgb="FFBFCEDF"/>
      </bottom>
      <diagonal/>
    </border>
    <border>
      <left style="thin">
        <color rgb="FFBFCEDF"/>
      </left>
      <right style="thin">
        <color rgb="FFBFCEDF"/>
      </right>
      <top/>
      <bottom style="thin">
        <color rgb="FFBFCEDF"/>
      </bottom>
      <diagonal/>
    </border>
  </borders>
  <cellStyleXfs count="2">
    <xf numFmtId="0" fontId="0" fillId="0" borderId="0"/>
    <xf numFmtId="0" fontId="1" fillId="0" borderId="0" applyNumberFormat="0" applyFill="0" applyBorder="0" applyAlignment="0" applyProtection="0"/>
  </cellStyleXfs>
  <cellXfs count="283">
    <xf numFmtId="0" fontId="0" fillId="0" borderId="0" xfId="0"/>
    <xf numFmtId="0" fontId="5" fillId="0" borderId="0" xfId="0" applyFont="1" applyAlignment="1" applyProtection="1">
      <alignment vertical="top"/>
    </xf>
    <xf numFmtId="0" fontId="0" fillId="0" borderId="0" xfId="0" applyProtection="1"/>
    <xf numFmtId="0" fontId="6" fillId="0" borderId="0" xfId="0" applyFont="1" applyAlignment="1" applyProtection="1">
      <alignment vertical="top"/>
    </xf>
    <xf numFmtId="0" fontId="7" fillId="0" borderId="0" xfId="0" applyFont="1" applyAlignment="1" applyProtection="1">
      <alignment vertical="top"/>
    </xf>
    <xf numFmtId="0" fontId="9" fillId="0" borderId="0" xfId="0" applyFont="1" applyAlignment="1" applyProtection="1">
      <alignment vertical="top"/>
    </xf>
    <xf numFmtId="0" fontId="10" fillId="0" borderId="0" xfId="0" applyFont="1" applyAlignment="1" applyProtection="1">
      <alignment vertical="top"/>
    </xf>
    <xf numFmtId="0" fontId="11" fillId="3" borderId="0" xfId="0" applyFont="1" applyFill="1" applyAlignment="1" applyProtection="1">
      <alignment vertical="top"/>
    </xf>
    <xf numFmtId="0" fontId="3" fillId="4" borderId="0" xfId="0" applyFont="1" applyFill="1" applyAlignment="1" applyProtection="1">
      <alignment vertical="top"/>
    </xf>
    <xf numFmtId="0" fontId="39" fillId="0" borderId="0" xfId="0" applyFont="1" applyProtection="1"/>
    <xf numFmtId="0" fontId="40" fillId="0" borderId="0" xfId="0" applyFont="1" applyProtection="1"/>
    <xf numFmtId="0" fontId="41" fillId="0" borderId="0" xfId="0" applyFont="1" applyProtection="1"/>
    <xf numFmtId="0" fontId="9" fillId="2" borderId="1" xfId="0" applyFont="1" applyFill="1" applyBorder="1" applyAlignment="1" applyProtection="1">
      <alignment vertical="top"/>
      <protection locked="0"/>
    </xf>
    <xf numFmtId="0" fontId="45" fillId="0" borderId="0" xfId="0" applyFont="1" applyAlignment="1" applyProtection="1"/>
    <xf numFmtId="0" fontId="46" fillId="0" borderId="0" xfId="0" applyFont="1" applyAlignment="1" applyProtection="1"/>
    <xf numFmtId="0" fontId="0" fillId="0" borderId="99" xfId="0" applyBorder="1" applyProtection="1"/>
    <xf numFmtId="0" fontId="47" fillId="10" borderId="101" xfId="0" applyFont="1" applyFill="1" applyBorder="1" applyAlignment="1" applyProtection="1">
      <alignment vertical="top" wrapText="1"/>
    </xf>
    <xf numFmtId="0" fontId="48" fillId="11" borderId="100" xfId="0" applyFont="1" applyFill="1" applyBorder="1" applyAlignment="1" applyProtection="1">
      <alignment vertical="top" wrapText="1"/>
    </xf>
    <xf numFmtId="0" fontId="0" fillId="11" borderId="100" xfId="0" applyFill="1" applyBorder="1" applyAlignment="1" applyProtection="1">
      <alignment vertical="top" wrapText="1"/>
    </xf>
    <xf numFmtId="0" fontId="2" fillId="0" borderId="100" xfId="0" applyFont="1" applyBorder="1" applyAlignment="1" applyProtection="1">
      <alignment vertical="top" wrapText="1"/>
    </xf>
    <xf numFmtId="0" fontId="0" fillId="0" borderId="100" xfId="0" applyBorder="1" applyAlignment="1" applyProtection="1">
      <alignment vertical="top" wrapText="1"/>
    </xf>
    <xf numFmtId="0" fontId="0" fillId="0" borderId="0" xfId="0" applyAlignment="1" applyProtection="1">
      <alignment horizontal="left"/>
    </xf>
    <xf numFmtId="0" fontId="33" fillId="0" borderId="0" xfId="0" applyNumberFormat="1" applyFont="1" applyAlignment="1" applyProtection="1">
      <alignment horizontal="right" vertical="center"/>
    </xf>
    <xf numFmtId="0" fontId="3" fillId="0" borderId="0" xfId="0" applyNumberFormat="1" applyFont="1" applyAlignment="1" applyProtection="1">
      <alignment horizontal="left"/>
    </xf>
    <xf numFmtId="0" fontId="3" fillId="0" borderId="0" xfId="0" applyNumberFormat="1" applyFont="1" applyProtection="1"/>
    <xf numFmtId="0" fontId="14" fillId="0" borderId="0" xfId="0" applyNumberFormat="1" applyFont="1" applyProtection="1"/>
    <xf numFmtId="0" fontId="11" fillId="3" borderId="6" xfId="0" applyNumberFormat="1" applyFont="1" applyFill="1" applyBorder="1" applyAlignment="1" applyProtection="1">
      <alignment horizontal="left" vertical="center" wrapText="1"/>
    </xf>
    <xf numFmtId="0" fontId="11" fillId="3" borderId="4" xfId="0" applyNumberFormat="1" applyFont="1" applyFill="1" applyBorder="1" applyAlignment="1" applyProtection="1">
      <alignment horizontal="center" vertical="center" wrapText="1"/>
    </xf>
    <xf numFmtId="0" fontId="11" fillId="3" borderId="4" xfId="0" applyNumberFormat="1" applyFont="1" applyFill="1" applyBorder="1" applyAlignment="1" applyProtection="1">
      <alignment horizontal="left" vertical="center" wrapText="1"/>
    </xf>
    <xf numFmtId="0" fontId="16" fillId="5" borderId="7" xfId="0" applyNumberFormat="1" applyFont="1" applyFill="1" applyBorder="1" applyProtection="1"/>
    <xf numFmtId="0" fontId="16" fillId="5" borderId="0" xfId="0" applyNumberFormat="1" applyFont="1" applyFill="1" applyProtection="1"/>
    <xf numFmtId="0" fontId="16" fillId="5" borderId="0" xfId="0" applyNumberFormat="1" applyFont="1" applyFill="1" applyAlignment="1" applyProtection="1">
      <alignment horizontal="left"/>
    </xf>
    <xf numFmtId="0" fontId="3" fillId="0" borderId="7" xfId="0" applyNumberFormat="1" applyFont="1" applyBorder="1" applyAlignment="1" applyProtection="1">
      <alignment wrapText="1"/>
    </xf>
    <xf numFmtId="165" fontId="3" fillId="0" borderId="0" xfId="0" applyNumberFormat="1" applyFont="1" applyProtection="1"/>
    <xf numFmtId="165" fontId="3" fillId="0" borderId="0" xfId="0" applyNumberFormat="1" applyFont="1" applyAlignment="1" applyProtection="1">
      <alignment horizontal="left"/>
    </xf>
    <xf numFmtId="0" fontId="9" fillId="0" borderId="8" xfId="0" applyNumberFormat="1" applyFont="1" applyBorder="1" applyAlignment="1" applyProtection="1">
      <alignment wrapText="1"/>
    </xf>
    <xf numFmtId="165" fontId="9" fillId="0" borderId="3" xfId="0" applyNumberFormat="1" applyFont="1" applyBorder="1" applyProtection="1"/>
    <xf numFmtId="165" fontId="9" fillId="0" borderId="3" xfId="0" applyNumberFormat="1" applyFont="1" applyBorder="1" applyAlignment="1" applyProtection="1">
      <alignment horizontal="left"/>
    </xf>
    <xf numFmtId="0" fontId="16" fillId="5" borderId="7" xfId="0" applyNumberFormat="1" applyFont="1" applyFill="1" applyBorder="1" applyAlignment="1" applyProtection="1">
      <alignment wrapText="1"/>
    </xf>
    <xf numFmtId="165" fontId="16" fillId="5" borderId="0" xfId="0" applyNumberFormat="1" applyFont="1" applyFill="1" applyProtection="1"/>
    <xf numFmtId="165" fontId="16" fillId="5" borderId="0" xfId="0" applyNumberFormat="1" applyFont="1" applyFill="1" applyAlignment="1" applyProtection="1">
      <alignment horizontal="left"/>
    </xf>
    <xf numFmtId="165" fontId="3" fillId="0" borderId="11" xfId="0" applyNumberFormat="1" applyFont="1" applyBorder="1" applyProtection="1"/>
    <xf numFmtId="165" fontId="9" fillId="0" borderId="12" xfId="0" applyNumberFormat="1" applyFont="1" applyBorder="1" applyProtection="1"/>
    <xf numFmtId="0" fontId="9" fillId="6" borderId="8" xfId="0" applyNumberFormat="1" applyFont="1" applyFill="1" applyBorder="1" applyAlignment="1" applyProtection="1">
      <alignment wrapText="1"/>
    </xf>
    <xf numFmtId="165" fontId="9" fillId="6" borderId="3" xfId="0" applyNumberFormat="1" applyFont="1" applyFill="1" applyBorder="1" applyProtection="1"/>
    <xf numFmtId="165" fontId="9" fillId="6" borderId="3" xfId="0" applyNumberFormat="1" applyFont="1" applyFill="1" applyBorder="1" applyAlignment="1" applyProtection="1">
      <alignment horizontal="left"/>
    </xf>
    <xf numFmtId="165" fontId="9" fillId="6" borderId="12" xfId="0" applyNumberFormat="1" applyFont="1" applyFill="1" applyBorder="1" applyProtection="1"/>
    <xf numFmtId="0" fontId="8" fillId="0" borderId="9" xfId="0" applyNumberFormat="1" applyFont="1" applyBorder="1" applyAlignment="1" applyProtection="1">
      <alignment wrapText="1"/>
    </xf>
    <xf numFmtId="165" fontId="3" fillId="0" borderId="5" xfId="0" applyNumberFormat="1" applyFont="1" applyBorder="1" applyProtection="1"/>
    <xf numFmtId="165" fontId="3" fillId="0" borderId="5" xfId="0" applyNumberFormat="1" applyFont="1" applyBorder="1" applyAlignment="1" applyProtection="1">
      <alignment horizontal="left"/>
    </xf>
    <xf numFmtId="165" fontId="3" fillId="0" borderId="13" xfId="0" applyNumberFormat="1" applyFont="1" applyBorder="1" applyProtection="1"/>
    <xf numFmtId="0" fontId="37" fillId="3" borderId="0" xfId="1" applyNumberFormat="1" applyFont="1" applyFill="1" applyAlignment="1" applyProtection="1">
      <alignment horizontal="right"/>
    </xf>
    <xf numFmtId="0" fontId="3" fillId="0" borderId="0" xfId="0" applyFont="1" applyProtection="1"/>
    <xf numFmtId="0" fontId="11" fillId="3" borderId="17" xfId="0" applyNumberFormat="1" applyFont="1" applyFill="1" applyBorder="1" applyAlignment="1" applyProtection="1">
      <alignment vertical="center"/>
    </xf>
    <xf numFmtId="0" fontId="11" fillId="3" borderId="15" xfId="0" applyNumberFormat="1" applyFont="1" applyFill="1" applyBorder="1" applyAlignment="1" applyProtection="1">
      <alignment vertical="center"/>
    </xf>
    <xf numFmtId="0" fontId="11" fillId="3" borderId="15" xfId="0" applyNumberFormat="1" applyFont="1" applyFill="1" applyBorder="1" applyAlignment="1" applyProtection="1">
      <alignment horizontal="left" vertical="center"/>
    </xf>
    <xf numFmtId="0" fontId="11" fillId="3" borderId="28" xfId="0" applyNumberFormat="1" applyFont="1" applyFill="1" applyBorder="1" applyAlignment="1" applyProtection="1">
      <alignment vertical="center"/>
    </xf>
    <xf numFmtId="0" fontId="11" fillId="3" borderId="20" xfId="0" applyNumberFormat="1" applyFont="1" applyFill="1" applyBorder="1" applyAlignment="1" applyProtection="1">
      <alignment horizontal="center" vertical="center"/>
    </xf>
    <xf numFmtId="0" fontId="3" fillId="0" borderId="0" xfId="0" applyFont="1" applyAlignment="1" applyProtection="1">
      <alignment horizontal="left"/>
    </xf>
    <xf numFmtId="0" fontId="34" fillId="2" borderId="2" xfId="0" applyNumberFormat="1" applyFont="1" applyFill="1" applyBorder="1" applyAlignment="1" applyProtection="1">
      <alignment horizontal="left" vertical="center"/>
      <protection locked="0"/>
    </xf>
    <xf numFmtId="0" fontId="34" fillId="2" borderId="25" xfId="0" applyNumberFormat="1" applyFont="1" applyFill="1" applyBorder="1" applyAlignment="1" applyProtection="1">
      <alignment horizontal="left" vertical="center"/>
      <protection locked="0"/>
    </xf>
    <xf numFmtId="1" fontId="34" fillId="2" borderId="26" xfId="0" applyNumberFormat="1" applyFont="1" applyFill="1" applyBorder="1" applyAlignment="1" applyProtection="1">
      <alignment horizontal="left" vertical="center"/>
      <protection locked="0"/>
    </xf>
    <xf numFmtId="0" fontId="14" fillId="0" borderId="0" xfId="0" applyNumberFormat="1" applyFont="1" applyProtection="1">
      <protection locked="0"/>
    </xf>
    <xf numFmtId="0" fontId="34" fillId="2" borderId="26" xfId="0" applyNumberFormat="1" applyFont="1" applyFill="1" applyBorder="1" applyAlignment="1" applyProtection="1">
      <alignment horizontal="left" vertical="center" wrapText="1"/>
      <protection locked="0"/>
    </xf>
    <xf numFmtId="164" fontId="3" fillId="0" borderId="18" xfId="0" applyNumberFormat="1" applyFont="1" applyBorder="1" applyProtection="1">
      <protection locked="0"/>
    </xf>
    <xf numFmtId="49" fontId="18" fillId="0" borderId="14" xfId="0" applyNumberFormat="1" applyFont="1" applyBorder="1" applyAlignment="1" applyProtection="1">
      <alignment horizontal="left"/>
      <protection locked="0"/>
    </xf>
    <xf numFmtId="0" fontId="3" fillId="0" borderId="14" xfId="0" applyNumberFormat="1" applyFont="1" applyBorder="1" applyAlignment="1" applyProtection="1">
      <alignment horizontal="left"/>
      <protection locked="0"/>
    </xf>
    <xf numFmtId="0" fontId="3" fillId="0" borderId="14" xfId="0" applyNumberFormat="1" applyFont="1" applyBorder="1" applyProtection="1">
      <protection locked="0"/>
    </xf>
    <xf numFmtId="165" fontId="3" fillId="0" borderId="14" xfId="0" applyNumberFormat="1" applyFont="1" applyBorder="1" applyProtection="1">
      <protection locked="0"/>
    </xf>
    <xf numFmtId="165" fontId="3" fillId="0" borderId="29" xfId="0" applyNumberFormat="1" applyFont="1" applyBorder="1" applyProtection="1">
      <protection locked="0"/>
    </xf>
    <xf numFmtId="0" fontId="3" fillId="0" borderId="29" xfId="0" applyNumberFormat="1" applyFont="1" applyBorder="1" applyProtection="1">
      <protection locked="0"/>
    </xf>
    <xf numFmtId="0" fontId="3" fillId="0" borderId="21" xfId="0" applyNumberFormat="1" applyFont="1" applyBorder="1" applyAlignment="1" applyProtection="1">
      <alignment horizontal="left"/>
      <protection locked="0"/>
    </xf>
    <xf numFmtId="0" fontId="3" fillId="0" borderId="14" xfId="0" applyNumberFormat="1" applyFont="1" applyBorder="1" applyAlignment="1" applyProtection="1">
      <alignment wrapText="1"/>
      <protection locked="0"/>
    </xf>
    <xf numFmtId="164" fontId="3" fillId="0" borderId="19" xfId="0" applyNumberFormat="1" applyFont="1" applyBorder="1" applyProtection="1">
      <protection locked="0"/>
    </xf>
    <xf numFmtId="49" fontId="18" fillId="0" borderId="16" xfId="0" applyNumberFormat="1" applyFont="1" applyBorder="1" applyAlignment="1" applyProtection="1">
      <alignment horizontal="left"/>
      <protection locked="0"/>
    </xf>
    <xf numFmtId="0" fontId="3" fillId="0" borderId="16" xfId="0" applyNumberFormat="1" applyFont="1" applyBorder="1" applyAlignment="1" applyProtection="1">
      <alignment horizontal="left"/>
      <protection locked="0"/>
    </xf>
    <xf numFmtId="0" fontId="3" fillId="0" borderId="16" xfId="0" applyNumberFormat="1" applyFont="1" applyBorder="1" applyProtection="1">
      <protection locked="0"/>
    </xf>
    <xf numFmtId="165" fontId="3" fillId="0" borderId="16" xfId="0" applyNumberFormat="1" applyFont="1" applyBorder="1" applyProtection="1">
      <protection locked="0"/>
    </xf>
    <xf numFmtId="165" fontId="3" fillId="0" borderId="30" xfId="0" applyNumberFormat="1" applyFont="1" applyBorder="1" applyProtection="1">
      <protection locked="0"/>
    </xf>
    <xf numFmtId="0" fontId="3" fillId="0" borderId="30" xfId="0" applyNumberFormat="1" applyFont="1" applyBorder="1" applyProtection="1">
      <protection locked="0"/>
    </xf>
    <xf numFmtId="0" fontId="3" fillId="0" borderId="22" xfId="0" applyNumberFormat="1" applyFont="1" applyBorder="1" applyAlignment="1" applyProtection="1">
      <alignment horizontal="left"/>
      <protection locked="0"/>
    </xf>
    <xf numFmtId="0" fontId="13" fillId="0" borderId="0" xfId="0" applyFont="1" applyAlignment="1" applyProtection="1">
      <alignment vertical="top"/>
    </xf>
    <xf numFmtId="0" fontId="3" fillId="0" borderId="0" xfId="0" applyFont="1" applyBorder="1" applyAlignment="1" applyProtection="1">
      <alignment vertical="top"/>
    </xf>
    <xf numFmtId="0" fontId="11" fillId="3" borderId="6" xfId="0" applyFont="1" applyFill="1" applyBorder="1" applyAlignment="1" applyProtection="1">
      <alignment horizontal="center" vertical="top" wrapText="1"/>
    </xf>
    <xf numFmtId="0" fontId="11" fillId="3" borderId="0" xfId="0" applyFont="1" applyFill="1" applyBorder="1" applyAlignment="1" applyProtection="1">
      <alignment horizontal="center" vertical="top" wrapText="1"/>
    </xf>
    <xf numFmtId="0" fontId="11" fillId="3" borderId="4" xfId="0" applyFont="1" applyFill="1" applyBorder="1" applyAlignment="1" applyProtection="1">
      <alignment horizontal="center" vertical="top" wrapText="1"/>
    </xf>
    <xf numFmtId="0" fontId="0" fillId="0" borderId="7" xfId="0" applyBorder="1" applyProtection="1"/>
    <xf numFmtId="0" fontId="0" fillId="0" borderId="0" xfId="0" applyBorder="1" applyProtection="1"/>
    <xf numFmtId="0" fontId="11" fillId="7" borderId="75" xfId="0" applyFont="1" applyFill="1" applyBorder="1" applyAlignment="1" applyProtection="1">
      <alignment vertical="top"/>
    </xf>
    <xf numFmtId="0" fontId="11" fillId="7" borderId="76" xfId="0" applyFont="1" applyFill="1" applyBorder="1" applyAlignment="1" applyProtection="1">
      <alignment horizontal="center" vertical="top"/>
    </xf>
    <xf numFmtId="0" fontId="42" fillId="9" borderId="77" xfId="0" applyFont="1" applyFill="1" applyBorder="1" applyAlignment="1" applyProtection="1">
      <alignment horizontal="center" vertical="top"/>
    </xf>
    <xf numFmtId="0" fontId="11" fillId="7" borderId="78" xfId="0" applyFont="1" applyFill="1" applyBorder="1" applyAlignment="1" applyProtection="1">
      <alignment horizontal="center" vertical="top"/>
    </xf>
    <xf numFmtId="0" fontId="42" fillId="9" borderId="79" xfId="0" applyFont="1" applyFill="1" applyBorder="1" applyAlignment="1" applyProtection="1">
      <alignment horizontal="center" vertical="top"/>
    </xf>
    <xf numFmtId="0" fontId="14" fillId="0" borderId="80" xfId="0" applyFont="1" applyBorder="1" applyAlignment="1" applyProtection="1">
      <alignment vertical="top"/>
    </xf>
    <xf numFmtId="0" fontId="14" fillId="0" borderId="35" xfId="0" applyFont="1" applyBorder="1" applyAlignment="1" applyProtection="1">
      <alignment horizontal="center" vertical="top"/>
    </xf>
    <xf numFmtId="0" fontId="14" fillId="0" borderId="48" xfId="0" applyFont="1" applyBorder="1" applyAlignment="1" applyProtection="1">
      <alignment horizontal="center" vertical="top"/>
    </xf>
    <xf numFmtId="0" fontId="43" fillId="0" borderId="35" xfId="0" applyFont="1" applyBorder="1" applyAlignment="1" applyProtection="1">
      <alignment horizontal="center"/>
    </xf>
    <xf numFmtId="0" fontId="0" fillId="0" borderId="48" xfId="0" applyBorder="1" applyProtection="1"/>
    <xf numFmtId="0" fontId="43" fillId="0" borderId="49" xfId="0" applyFont="1" applyBorder="1" applyAlignment="1" applyProtection="1">
      <alignment horizontal="center"/>
    </xf>
    <xf numFmtId="0" fontId="0" fillId="0" borderId="81" xfId="0" applyBorder="1" applyProtection="1"/>
    <xf numFmtId="0" fontId="16" fillId="5" borderId="82" xfId="0" applyFont="1" applyFill="1" applyBorder="1" applyAlignment="1" applyProtection="1">
      <alignment vertical="top"/>
    </xf>
    <xf numFmtId="0" fontId="16" fillId="5" borderId="36" xfId="0" applyFont="1" applyFill="1" applyBorder="1" applyAlignment="1" applyProtection="1">
      <alignment horizontal="center" vertical="top"/>
    </xf>
    <xf numFmtId="0" fontId="16" fillId="5" borderId="46" xfId="0" applyFont="1" applyFill="1" applyBorder="1" applyAlignment="1" applyProtection="1">
      <alignment horizontal="center" vertical="top"/>
    </xf>
    <xf numFmtId="0" fontId="0" fillId="5" borderId="36" xfId="0" applyFill="1" applyBorder="1" applyProtection="1"/>
    <xf numFmtId="0" fontId="0" fillId="5" borderId="46" xfId="0" applyFill="1" applyBorder="1" applyProtection="1"/>
    <xf numFmtId="0" fontId="0" fillId="5" borderId="45" xfId="0" applyFill="1" applyBorder="1" applyProtection="1"/>
    <xf numFmtId="0" fontId="0" fillId="5" borderId="83" xfId="0" applyFill="1" applyBorder="1" applyProtection="1"/>
    <xf numFmtId="0" fontId="3" fillId="0" borderId="82" xfId="0" applyFont="1" applyBorder="1" applyAlignment="1" applyProtection="1">
      <alignment vertical="top"/>
    </xf>
    <xf numFmtId="0" fontId="3" fillId="0" borderId="84" xfId="0" applyFont="1" applyBorder="1" applyAlignment="1" applyProtection="1">
      <alignment vertical="top"/>
    </xf>
    <xf numFmtId="0" fontId="9" fillId="0" borderId="86" xfId="0" applyFont="1" applyBorder="1" applyAlignment="1" applyProtection="1">
      <alignment vertical="top"/>
    </xf>
    <xf numFmtId="0" fontId="34" fillId="0" borderId="86" xfId="0" applyFont="1" applyBorder="1" applyAlignment="1" applyProtection="1">
      <alignment vertical="top"/>
    </xf>
    <xf numFmtId="0" fontId="35" fillId="0" borderId="88" xfId="0" applyFont="1" applyBorder="1" applyProtection="1"/>
    <xf numFmtId="0" fontId="36" fillId="0" borderId="90" xfId="0" applyFont="1" applyBorder="1" applyProtection="1"/>
    <xf numFmtId="0" fontId="36" fillId="6" borderId="92" xfId="0" applyFont="1" applyFill="1" applyBorder="1" applyProtection="1"/>
    <xf numFmtId="0" fontId="34" fillId="0" borderId="88" xfId="0" applyFont="1" applyBorder="1" applyAlignment="1" applyProtection="1">
      <alignment vertical="top"/>
    </xf>
    <xf numFmtId="0" fontId="14" fillId="0" borderId="94" xfId="0" applyFont="1" applyBorder="1" applyAlignment="1" applyProtection="1">
      <alignment vertical="top"/>
    </xf>
    <xf numFmtId="0" fontId="11" fillId="7" borderId="69" xfId="0" applyFont="1" applyFill="1" applyBorder="1" applyAlignment="1" applyProtection="1">
      <alignment vertical="top"/>
    </xf>
    <xf numFmtId="0" fontId="11" fillId="7" borderId="61" xfId="0" applyFont="1" applyFill="1" applyBorder="1" applyAlignment="1" applyProtection="1">
      <alignment vertical="top"/>
    </xf>
    <xf numFmtId="0" fontId="11" fillId="7" borderId="62" xfId="0" applyFont="1" applyFill="1" applyBorder="1" applyAlignment="1" applyProtection="1">
      <alignment vertical="top"/>
    </xf>
    <xf numFmtId="0" fontId="11" fillId="7" borderId="51" xfId="0" applyFont="1" applyFill="1" applyBorder="1" applyAlignment="1" applyProtection="1">
      <alignment vertical="top"/>
    </xf>
    <xf numFmtId="0" fontId="3" fillId="0" borderId="38" xfId="0" applyFont="1" applyBorder="1" applyAlignment="1" applyProtection="1">
      <alignment vertical="top"/>
    </xf>
    <xf numFmtId="0" fontId="3" fillId="0" borderId="39" xfId="0" applyFont="1" applyBorder="1" applyAlignment="1" applyProtection="1">
      <alignment vertical="top"/>
    </xf>
    <xf numFmtId="0" fontId="3" fillId="0" borderId="63" xfId="0" applyFont="1" applyBorder="1" applyAlignment="1" applyProtection="1">
      <alignment vertical="top"/>
    </xf>
    <xf numFmtId="0" fontId="3" fillId="2" borderId="50" xfId="0" applyFont="1" applyFill="1" applyBorder="1" applyAlignment="1" applyProtection="1">
      <alignment vertical="top"/>
    </xf>
    <xf numFmtId="0" fontId="3" fillId="0" borderId="40" xfId="0" applyFont="1" applyBorder="1" applyAlignment="1" applyProtection="1">
      <alignment vertical="top"/>
    </xf>
    <xf numFmtId="0" fontId="3" fillId="0" borderId="64" xfId="0" applyFont="1" applyBorder="1" applyAlignment="1" applyProtection="1">
      <alignment vertical="top"/>
    </xf>
    <xf numFmtId="0" fontId="3" fillId="2" borderId="41" xfId="0" applyFont="1" applyFill="1" applyBorder="1" applyAlignment="1" applyProtection="1">
      <alignment vertical="top"/>
    </xf>
    <xf numFmtId="0" fontId="3" fillId="0" borderId="70" xfId="0" applyFont="1" applyBorder="1" applyAlignment="1" applyProtection="1">
      <alignment vertical="top"/>
    </xf>
    <xf numFmtId="0" fontId="3" fillId="0" borderId="43" xfId="0" applyFont="1" applyBorder="1" applyAlignment="1" applyProtection="1">
      <alignment vertical="top"/>
    </xf>
    <xf numFmtId="0" fontId="3" fillId="0" borderId="65" xfId="0" applyFont="1" applyBorder="1" applyAlignment="1" applyProtection="1">
      <alignment vertical="top"/>
    </xf>
    <xf numFmtId="0" fontId="3" fillId="2" borderId="44" xfId="0" applyFont="1" applyFill="1" applyBorder="1" applyAlignment="1" applyProtection="1">
      <alignment vertical="top"/>
    </xf>
    <xf numFmtId="0" fontId="3" fillId="0" borderId="71" xfId="0" applyFont="1" applyBorder="1" applyAlignment="1" applyProtection="1">
      <alignment vertical="top"/>
    </xf>
    <xf numFmtId="0" fontId="3" fillId="0" borderId="66" xfId="0" applyFont="1" applyBorder="1" applyAlignment="1" applyProtection="1">
      <alignment vertical="top"/>
    </xf>
    <xf numFmtId="0" fontId="3" fillId="0" borderId="67" xfId="0" applyFont="1" applyBorder="1" applyAlignment="1" applyProtection="1">
      <alignment vertical="top"/>
    </xf>
    <xf numFmtId="0" fontId="3" fillId="2" borderId="68" xfId="0" applyFont="1" applyFill="1" applyBorder="1" applyAlignment="1" applyProtection="1">
      <alignment vertical="top"/>
    </xf>
    <xf numFmtId="0" fontId="14" fillId="0" borderId="0" xfId="0" applyFont="1" applyAlignment="1" applyProtection="1">
      <alignment vertical="top" wrapText="1"/>
    </xf>
    <xf numFmtId="0" fontId="19" fillId="0" borderId="23" xfId="0" applyFont="1" applyBorder="1" applyAlignment="1" applyProtection="1">
      <alignment vertical="top"/>
    </xf>
    <xf numFmtId="0" fontId="21" fillId="2" borderId="2" xfId="0" applyFont="1" applyFill="1" applyBorder="1" applyAlignment="1" applyProtection="1">
      <alignment vertical="top"/>
      <protection locked="0"/>
    </xf>
    <xf numFmtId="0" fontId="21" fillId="2" borderId="24" xfId="0" applyFont="1" applyFill="1" applyBorder="1" applyAlignment="1" applyProtection="1">
      <alignment vertical="top"/>
      <protection locked="0"/>
    </xf>
    <xf numFmtId="0" fontId="11" fillId="3" borderId="64" xfId="0" applyFont="1" applyFill="1" applyBorder="1" applyAlignment="1" applyProtection="1">
      <alignment vertical="top"/>
    </xf>
    <xf numFmtId="0" fontId="9" fillId="0" borderId="23" xfId="0" applyFont="1" applyBorder="1" applyAlignment="1" applyProtection="1">
      <alignment vertical="top" wrapText="1"/>
    </xf>
    <xf numFmtId="0" fontId="3" fillId="0" borderId="23" xfId="0" applyFont="1" applyBorder="1" applyAlignment="1" applyProtection="1">
      <alignment vertical="top" wrapText="1"/>
    </xf>
    <xf numFmtId="0" fontId="3" fillId="0" borderId="64" xfId="0" applyFont="1" applyBorder="1" applyAlignment="1" applyProtection="1">
      <alignment vertical="top" wrapText="1"/>
    </xf>
    <xf numFmtId="0" fontId="9" fillId="4" borderId="23" xfId="0" applyFont="1" applyFill="1" applyBorder="1" applyAlignment="1" applyProtection="1">
      <alignment vertical="top" wrapText="1"/>
    </xf>
    <xf numFmtId="0" fontId="3" fillId="4" borderId="23" xfId="0" applyFont="1" applyFill="1" applyBorder="1" applyAlignment="1" applyProtection="1">
      <alignment vertical="top" wrapText="1"/>
    </xf>
    <xf numFmtId="0" fontId="3" fillId="4" borderId="64" xfId="0" applyFont="1" applyFill="1" applyBorder="1" applyAlignment="1" applyProtection="1">
      <alignment vertical="top" wrapText="1"/>
    </xf>
    <xf numFmtId="0" fontId="2" fillId="0" borderId="0" xfId="0" applyFont="1" applyProtection="1"/>
    <xf numFmtId="164" fontId="0" fillId="0" borderId="0" xfId="0" applyNumberFormat="1" applyProtection="1"/>
    <xf numFmtId="0" fontId="12" fillId="0" borderId="0" xfId="0" applyFont="1" applyProtection="1"/>
    <xf numFmtId="0" fontId="31" fillId="0" borderId="0" xfId="0" applyFont="1" applyProtection="1"/>
    <xf numFmtId="0" fontId="30" fillId="0" borderId="0" xfId="0" applyFont="1" applyProtection="1"/>
    <xf numFmtId="0" fontId="27" fillId="0" borderId="0" xfId="0" applyFont="1" applyAlignment="1" applyProtection="1">
      <alignment vertical="top" wrapText="1"/>
    </xf>
    <xf numFmtId="165" fontId="4" fillId="5" borderId="9" xfId="0" applyNumberFormat="1" applyFont="1" applyFill="1" applyBorder="1" applyAlignment="1" applyProtection="1">
      <alignment horizontal="center" vertical="center"/>
    </xf>
    <xf numFmtId="165" fontId="4" fillId="5" borderId="5" xfId="0" applyNumberFormat="1" applyFont="1" applyFill="1" applyBorder="1" applyAlignment="1" applyProtection="1">
      <alignment horizontal="center" vertical="center"/>
    </xf>
    <xf numFmtId="165" fontId="44" fillId="5" borderId="5" xfId="0" applyNumberFormat="1" applyFont="1" applyFill="1" applyBorder="1" applyAlignment="1" applyProtection="1">
      <alignment horizontal="center" vertical="center"/>
    </xf>
    <xf numFmtId="165" fontId="3" fillId="0" borderId="36" xfId="0" applyNumberFormat="1" applyFont="1" applyBorder="1" applyAlignment="1" applyProtection="1">
      <alignment horizontal="center" vertical="top"/>
    </xf>
    <xf numFmtId="165" fontId="3" fillId="0" borderId="46" xfId="0" applyNumberFormat="1" applyFont="1" applyBorder="1" applyAlignment="1" applyProtection="1">
      <alignment horizontal="center" vertical="top"/>
    </xf>
    <xf numFmtId="165" fontId="0" fillId="0" borderId="36" xfId="0" applyNumberFormat="1" applyBorder="1" applyAlignment="1" applyProtection="1">
      <alignment horizontal="center"/>
    </xf>
    <xf numFmtId="165" fontId="0" fillId="0" borderId="46" xfId="0" applyNumberFormat="1" applyBorder="1" applyAlignment="1" applyProtection="1">
      <alignment horizontal="center"/>
    </xf>
    <xf numFmtId="165" fontId="0" fillId="0" borderId="45" xfId="0" applyNumberFormat="1" applyBorder="1" applyAlignment="1" applyProtection="1">
      <alignment horizontal="center"/>
    </xf>
    <xf numFmtId="165" fontId="0" fillId="0" borderId="83" xfId="0" applyNumberFormat="1" applyBorder="1" applyAlignment="1" applyProtection="1">
      <alignment horizontal="center"/>
    </xf>
    <xf numFmtId="165" fontId="3" fillId="0" borderId="37" xfId="0" applyNumberFormat="1" applyFont="1" applyBorder="1" applyAlignment="1" applyProtection="1">
      <alignment horizontal="center" vertical="top"/>
    </xf>
    <xf numFmtId="165" fontId="3" fillId="0" borderId="47" xfId="0" applyNumberFormat="1" applyFont="1" applyBorder="1" applyAlignment="1" applyProtection="1">
      <alignment horizontal="center" vertical="top"/>
    </xf>
    <xf numFmtId="165" fontId="0" fillId="0" borderId="37" xfId="0" applyNumberFormat="1" applyBorder="1" applyAlignment="1" applyProtection="1">
      <alignment horizontal="center"/>
    </xf>
    <xf numFmtId="165" fontId="0" fillId="0" borderId="47" xfId="0" applyNumberFormat="1" applyBorder="1" applyAlignment="1" applyProtection="1">
      <alignment horizontal="center"/>
    </xf>
    <xf numFmtId="165" fontId="0" fillId="0" borderId="42" xfId="0" applyNumberFormat="1" applyBorder="1" applyAlignment="1" applyProtection="1">
      <alignment horizontal="center"/>
    </xf>
    <xf numFmtId="165" fontId="0" fillId="0" borderId="85" xfId="0" applyNumberFormat="1" applyBorder="1" applyAlignment="1" applyProtection="1">
      <alignment horizontal="center"/>
    </xf>
    <xf numFmtId="165" fontId="9" fillId="0" borderId="52" xfId="0" applyNumberFormat="1" applyFont="1" applyBorder="1" applyAlignment="1" applyProtection="1">
      <alignment horizontal="center" vertical="top"/>
    </xf>
    <xf numFmtId="165" fontId="9" fillId="0" borderId="53" xfId="0" applyNumberFormat="1" applyFont="1" applyBorder="1" applyAlignment="1" applyProtection="1">
      <alignment horizontal="center" vertical="top"/>
    </xf>
    <xf numFmtId="165" fontId="2" fillId="0" borderId="52" xfId="0" applyNumberFormat="1" applyFont="1" applyBorder="1" applyAlignment="1" applyProtection="1">
      <alignment horizontal="center"/>
    </xf>
    <xf numFmtId="165" fontId="2" fillId="0" borderId="53" xfId="0" applyNumberFormat="1" applyFont="1" applyBorder="1" applyAlignment="1" applyProtection="1">
      <alignment horizontal="center"/>
    </xf>
    <xf numFmtId="165" fontId="2" fillId="0" borderId="54" xfId="0" applyNumberFormat="1" applyFont="1" applyBorder="1" applyAlignment="1" applyProtection="1">
      <alignment horizontal="center"/>
    </xf>
    <xf numFmtId="165" fontId="2" fillId="0" borderId="87" xfId="0" applyNumberFormat="1" applyFont="1" applyBorder="1" applyAlignment="1" applyProtection="1">
      <alignment horizontal="center"/>
    </xf>
    <xf numFmtId="165" fontId="16" fillId="5" borderId="36" xfId="0" applyNumberFormat="1" applyFont="1" applyFill="1" applyBorder="1" applyAlignment="1" applyProtection="1">
      <alignment horizontal="center" vertical="top"/>
    </xf>
    <xf numFmtId="165" fontId="16" fillId="5" borderId="46" xfId="0" applyNumberFormat="1" applyFont="1" applyFill="1" applyBorder="1" applyAlignment="1" applyProtection="1">
      <alignment horizontal="center" vertical="top"/>
    </xf>
    <xf numFmtId="165" fontId="0" fillId="5" borderId="36" xfId="0" applyNumberFormat="1" applyFill="1" applyBorder="1" applyAlignment="1" applyProtection="1">
      <alignment horizontal="center"/>
    </xf>
    <xf numFmtId="165" fontId="0" fillId="5" borderId="46" xfId="0" applyNumberFormat="1" applyFill="1" applyBorder="1" applyAlignment="1" applyProtection="1">
      <alignment horizontal="center"/>
    </xf>
    <xf numFmtId="165" fontId="0" fillId="5" borderId="45" xfId="0" applyNumberFormat="1" applyFill="1" applyBorder="1" applyAlignment="1" applyProtection="1">
      <alignment horizontal="center"/>
    </xf>
    <xf numFmtId="165" fontId="0" fillId="5" borderId="83" xfId="0" applyNumberFormat="1" applyFill="1" applyBorder="1" applyAlignment="1" applyProtection="1">
      <alignment horizontal="center"/>
    </xf>
    <xf numFmtId="165" fontId="3" fillId="4" borderId="46" xfId="0" applyNumberFormat="1" applyFont="1" applyFill="1" applyBorder="1" applyAlignment="1" applyProtection="1">
      <alignment horizontal="center" vertical="top"/>
    </xf>
    <xf numFmtId="165" fontId="0" fillId="4" borderId="46" xfId="0" applyNumberFormat="1" applyFill="1" applyBorder="1" applyAlignment="1" applyProtection="1">
      <alignment horizontal="center"/>
    </xf>
    <xf numFmtId="165" fontId="0" fillId="4" borderId="83" xfId="0" applyNumberFormat="1" applyFill="1" applyBorder="1" applyAlignment="1" applyProtection="1">
      <alignment horizontal="center"/>
    </xf>
    <xf numFmtId="165" fontId="3" fillId="4" borderId="47" xfId="0" applyNumberFormat="1" applyFont="1" applyFill="1" applyBorder="1" applyAlignment="1" applyProtection="1">
      <alignment horizontal="center" vertical="top"/>
    </xf>
    <xf numFmtId="165" fontId="0" fillId="4" borderId="47" xfId="0" applyNumberFormat="1" applyFill="1" applyBorder="1" applyAlignment="1" applyProtection="1">
      <alignment horizontal="center"/>
    </xf>
    <xf numFmtId="165" fontId="0" fillId="4" borderId="85" xfId="0" applyNumberFormat="1" applyFill="1" applyBorder="1" applyAlignment="1" applyProtection="1">
      <alignment horizontal="center"/>
    </xf>
    <xf numFmtId="165" fontId="9" fillId="4" borderId="53" xfId="0" applyNumberFormat="1" applyFont="1" applyFill="1" applyBorder="1" applyAlignment="1" applyProtection="1">
      <alignment horizontal="center" vertical="top"/>
    </xf>
    <xf numFmtId="165" fontId="2" fillId="4" borderId="53" xfId="0" applyNumberFormat="1" applyFont="1" applyFill="1" applyBorder="1" applyAlignment="1" applyProtection="1">
      <alignment horizontal="center"/>
    </xf>
    <xf numFmtId="165" fontId="2" fillId="4" borderId="87" xfId="0" applyNumberFormat="1" applyFont="1" applyFill="1" applyBorder="1" applyAlignment="1" applyProtection="1">
      <alignment horizontal="center"/>
    </xf>
    <xf numFmtId="165" fontId="35" fillId="0" borderId="0" xfId="0" applyNumberFormat="1" applyFont="1" applyBorder="1" applyAlignment="1" applyProtection="1">
      <alignment horizontal="center"/>
    </xf>
    <xf numFmtId="165" fontId="35" fillId="0" borderId="55" xfId="0" applyNumberFormat="1" applyFont="1" applyBorder="1" applyAlignment="1" applyProtection="1">
      <alignment horizontal="center"/>
    </xf>
    <xf numFmtId="165" fontId="0" fillId="0" borderId="55" xfId="0" applyNumberFormat="1" applyBorder="1" applyAlignment="1" applyProtection="1">
      <alignment horizontal="center"/>
    </xf>
    <xf numFmtId="165" fontId="35" fillId="0" borderId="56" xfId="0" applyNumberFormat="1" applyFont="1" applyBorder="1" applyAlignment="1" applyProtection="1">
      <alignment horizontal="center"/>
    </xf>
    <xf numFmtId="165" fontId="0" fillId="0" borderId="89" xfId="0" applyNumberFormat="1" applyBorder="1" applyAlignment="1" applyProtection="1">
      <alignment horizontal="center"/>
    </xf>
    <xf numFmtId="165" fontId="36" fillId="0" borderId="3" xfId="0" applyNumberFormat="1" applyFont="1" applyBorder="1" applyAlignment="1" applyProtection="1">
      <alignment horizontal="center"/>
    </xf>
    <xf numFmtId="165" fontId="36" fillId="0" borderId="57" xfId="0" applyNumberFormat="1" applyFont="1" applyBorder="1" applyAlignment="1" applyProtection="1">
      <alignment horizontal="center"/>
    </xf>
    <xf numFmtId="165" fontId="36" fillId="0" borderId="3" xfId="0" applyNumberFormat="1" applyFont="1" applyFill="1" applyBorder="1" applyAlignment="1" applyProtection="1">
      <alignment horizontal="center"/>
    </xf>
    <xf numFmtId="165" fontId="2" fillId="0" borderId="57" xfId="0" applyNumberFormat="1" applyFont="1" applyBorder="1" applyAlignment="1" applyProtection="1">
      <alignment horizontal="center"/>
    </xf>
    <xf numFmtId="165" fontId="36" fillId="0" borderId="58" xfId="0" applyNumberFormat="1" applyFont="1" applyFill="1" applyBorder="1" applyAlignment="1" applyProtection="1">
      <alignment horizontal="center"/>
    </xf>
    <xf numFmtId="165" fontId="2" fillId="0" borderId="91" xfId="0" applyNumberFormat="1" applyFont="1" applyBorder="1" applyAlignment="1" applyProtection="1">
      <alignment horizontal="center"/>
    </xf>
    <xf numFmtId="165" fontId="36" fillId="6" borderId="27" xfId="0" applyNumberFormat="1" applyFont="1" applyFill="1" applyBorder="1" applyAlignment="1" applyProtection="1">
      <alignment horizontal="center"/>
    </xf>
    <xf numFmtId="165" fontId="36" fillId="6" borderId="59" xfId="0" applyNumberFormat="1" applyFont="1" applyFill="1" applyBorder="1" applyAlignment="1" applyProtection="1">
      <alignment horizontal="center"/>
    </xf>
    <xf numFmtId="165" fontId="2" fillId="6" borderId="27" xfId="0" applyNumberFormat="1" applyFont="1" applyFill="1" applyBorder="1" applyAlignment="1" applyProtection="1">
      <alignment horizontal="center"/>
    </xf>
    <xf numFmtId="165" fontId="2" fillId="6" borderId="59" xfId="0" applyNumberFormat="1" applyFont="1" applyFill="1" applyBorder="1" applyAlignment="1" applyProtection="1">
      <alignment horizontal="center"/>
    </xf>
    <xf numFmtId="165" fontId="2" fillId="6" borderId="60" xfId="0" applyNumberFormat="1" applyFont="1" applyFill="1" applyBorder="1" applyAlignment="1" applyProtection="1">
      <alignment horizontal="center"/>
    </xf>
    <xf numFmtId="165" fontId="2" fillId="6" borderId="93" xfId="0" applyNumberFormat="1" applyFont="1" applyFill="1" applyBorder="1" applyAlignment="1" applyProtection="1">
      <alignment horizontal="center"/>
    </xf>
    <xf numFmtId="165" fontId="9" fillId="0" borderId="0" xfId="0" applyNumberFormat="1" applyFont="1" applyBorder="1" applyAlignment="1" applyProtection="1">
      <alignment horizontal="center" vertical="top"/>
    </xf>
    <xf numFmtId="165" fontId="9" fillId="0" borderId="55" xfId="0" applyNumberFormat="1" applyFont="1" applyBorder="1" applyAlignment="1" applyProtection="1">
      <alignment horizontal="center" vertical="top"/>
    </xf>
    <xf numFmtId="165" fontId="9" fillId="0" borderId="0" xfId="0" applyNumberFormat="1" applyFont="1" applyFill="1" applyBorder="1" applyAlignment="1" applyProtection="1">
      <alignment horizontal="center" vertical="top"/>
    </xf>
    <xf numFmtId="165" fontId="2" fillId="0" borderId="55" xfId="0" applyNumberFormat="1" applyFont="1" applyBorder="1" applyAlignment="1" applyProtection="1">
      <alignment horizontal="center"/>
    </xf>
    <xf numFmtId="165" fontId="9" fillId="0" borderId="56" xfId="0" applyNumberFormat="1" applyFont="1" applyFill="1" applyBorder="1" applyAlignment="1" applyProtection="1">
      <alignment horizontal="center" vertical="top"/>
    </xf>
    <xf numFmtId="165" fontId="2" fillId="0" borderId="89" xfId="0" applyNumberFormat="1" applyFont="1" applyBorder="1" applyAlignment="1" applyProtection="1">
      <alignment horizontal="center"/>
    </xf>
    <xf numFmtId="165" fontId="14" fillId="0" borderId="95" xfId="0" applyNumberFormat="1" applyFont="1" applyBorder="1" applyAlignment="1" applyProtection="1">
      <alignment horizontal="center" vertical="top"/>
    </xf>
    <xf numFmtId="165" fontId="14" fillId="0" borderId="96" xfId="0" applyNumberFormat="1" applyFont="1" applyBorder="1" applyAlignment="1" applyProtection="1">
      <alignment horizontal="center" vertical="top"/>
    </xf>
    <xf numFmtId="165" fontId="43" fillId="0" borderId="95" xfId="0" applyNumberFormat="1" applyFont="1" applyBorder="1" applyAlignment="1" applyProtection="1">
      <alignment horizontal="center"/>
    </xf>
    <xf numFmtId="165" fontId="0" fillId="0" borderId="96" xfId="0" applyNumberFormat="1" applyBorder="1" applyAlignment="1" applyProtection="1">
      <alignment horizontal="center"/>
    </xf>
    <xf numFmtId="165" fontId="43" fillId="0" borderId="97" xfId="0" applyNumberFormat="1" applyFont="1" applyBorder="1" applyAlignment="1" applyProtection="1">
      <alignment horizontal="center"/>
    </xf>
    <xf numFmtId="165" fontId="0" fillId="0" borderId="98" xfId="0" applyNumberFormat="1" applyBorder="1" applyAlignment="1" applyProtection="1">
      <alignment horizontal="center"/>
    </xf>
    <xf numFmtId="165" fontId="9" fillId="0" borderId="0" xfId="0" applyNumberFormat="1" applyFont="1" applyAlignment="1" applyProtection="1">
      <alignment vertical="top"/>
    </xf>
    <xf numFmtId="165" fontId="3" fillId="0" borderId="0" xfId="0" applyNumberFormat="1" applyFont="1" applyAlignment="1" applyProtection="1">
      <alignment vertical="top"/>
    </xf>
    <xf numFmtId="0" fontId="9" fillId="0" borderId="7" xfId="0" applyNumberFormat="1" applyFont="1" applyBorder="1" applyAlignment="1" applyProtection="1">
      <alignment wrapText="1"/>
    </xf>
    <xf numFmtId="165" fontId="9" fillId="0" borderId="0" xfId="0" applyNumberFormat="1" applyFont="1" applyProtection="1"/>
    <xf numFmtId="165" fontId="9" fillId="0" borderId="0" xfId="0" applyNumberFormat="1" applyFont="1" applyAlignment="1" applyProtection="1">
      <alignment horizontal="left"/>
    </xf>
    <xf numFmtId="165" fontId="9" fillId="0" borderId="11" xfId="0" applyNumberFormat="1" applyFont="1" applyBorder="1" applyProtection="1"/>
    <xf numFmtId="0" fontId="4" fillId="5" borderId="5" xfId="0" applyNumberFormat="1" applyFont="1" applyFill="1" applyBorder="1" applyAlignment="1" applyProtection="1">
      <alignment horizontal="center" vertical="center"/>
    </xf>
    <xf numFmtId="0" fontId="0" fillId="0" borderId="0" xfId="0" applyAlignment="1">
      <alignment wrapText="1"/>
    </xf>
    <xf numFmtId="0" fontId="3" fillId="0" borderId="0" xfId="0" applyFont="1" applyAlignment="1" applyProtection="1">
      <alignment vertical="top"/>
    </xf>
    <xf numFmtId="0" fontId="0" fillId="0" borderId="0" xfId="0" applyAlignment="1" applyProtection="1"/>
    <xf numFmtId="0" fontId="11" fillId="3" borderId="23" xfId="0" applyFont="1" applyFill="1" applyBorder="1" applyAlignment="1" applyProtection="1">
      <alignment vertical="top"/>
    </xf>
    <xf numFmtId="0" fontId="3" fillId="0" borderId="23" xfId="0" applyFont="1" applyBorder="1" applyAlignment="1" applyProtection="1">
      <alignment vertical="top"/>
    </xf>
    <xf numFmtId="0" fontId="32" fillId="0" borderId="0" xfId="0" applyFont="1" applyAlignment="1" applyProtection="1">
      <alignment vertical="center"/>
    </xf>
    <xf numFmtId="0" fontId="0" fillId="0" borderId="0" xfId="0" applyBorder="1" applyAlignment="1" applyProtection="1"/>
    <xf numFmtId="0" fontId="0" fillId="0" borderId="5" xfId="0" applyBorder="1" applyAlignment="1" applyProtection="1"/>
    <xf numFmtId="0" fontId="23" fillId="5" borderId="6" xfId="0" applyFont="1" applyFill="1" applyBorder="1" applyAlignment="1" applyProtection="1">
      <alignment horizontal="left"/>
    </xf>
    <xf numFmtId="0" fontId="0" fillId="5" borderId="4" xfId="0" applyFill="1" applyBorder="1" applyAlignment="1" applyProtection="1"/>
    <xf numFmtId="0" fontId="0" fillId="5" borderId="10" xfId="0" applyFill="1" applyBorder="1" applyAlignment="1" applyProtection="1"/>
    <xf numFmtId="0" fontId="24" fillId="5" borderId="7" xfId="1" applyFont="1" applyFill="1" applyBorder="1" applyAlignment="1" applyProtection="1">
      <alignment horizontal="left"/>
    </xf>
    <xf numFmtId="0" fontId="0" fillId="5" borderId="0" xfId="0" applyFill="1" applyAlignment="1" applyProtection="1"/>
    <xf numFmtId="0" fontId="0" fillId="5" borderId="11" xfId="0" applyFill="1" applyBorder="1" applyAlignment="1" applyProtection="1"/>
    <xf numFmtId="0" fontId="25" fillId="5" borderId="7" xfId="0" applyFont="1" applyFill="1" applyBorder="1" applyAlignment="1" applyProtection="1">
      <alignment horizontal="left" wrapText="1"/>
    </xf>
    <xf numFmtId="0" fontId="0" fillId="5" borderId="0" xfId="0" applyFill="1" applyAlignment="1" applyProtection="1">
      <alignment wrapText="1"/>
    </xf>
    <xf numFmtId="0" fontId="0" fillId="5" borderId="11" xfId="0" applyFill="1" applyBorder="1" applyAlignment="1" applyProtection="1">
      <alignment wrapText="1"/>
    </xf>
    <xf numFmtId="0" fontId="25" fillId="5" borderId="9" xfId="0" applyFont="1" applyFill="1" applyBorder="1" applyAlignment="1" applyProtection="1">
      <alignment horizontal="left" wrapText="1"/>
    </xf>
    <xf numFmtId="0" fontId="0" fillId="5" borderId="5" xfId="0" applyFill="1" applyBorder="1" applyAlignment="1" applyProtection="1">
      <alignment wrapText="1"/>
    </xf>
    <xf numFmtId="0" fontId="0" fillId="5" borderId="13" xfId="0" applyFill="1" applyBorder="1" applyAlignment="1" applyProtection="1">
      <alignment wrapText="1"/>
    </xf>
    <xf numFmtId="0" fontId="11" fillId="3" borderId="72" xfId="0" applyFont="1" applyFill="1" applyBorder="1" applyAlignment="1" applyProtection="1">
      <alignment vertical="top"/>
    </xf>
    <xf numFmtId="0" fontId="3" fillId="0" borderId="73" xfId="0" applyFont="1" applyBorder="1" applyAlignment="1" applyProtection="1">
      <alignment vertical="top"/>
    </xf>
    <xf numFmtId="0" fontId="3" fillId="0" borderId="74" xfId="0" applyFont="1" applyBorder="1" applyAlignment="1" applyProtection="1">
      <alignment vertical="top"/>
    </xf>
    <xf numFmtId="0" fontId="14" fillId="0" borderId="72" xfId="0" applyFont="1" applyBorder="1" applyAlignment="1" applyProtection="1">
      <alignment vertical="top" wrapText="1"/>
    </xf>
    <xf numFmtId="0" fontId="11" fillId="3" borderId="7" xfId="0" applyFont="1" applyFill="1" applyBorder="1" applyAlignment="1" applyProtection="1">
      <alignment vertical="top"/>
    </xf>
    <xf numFmtId="0" fontId="3" fillId="0" borderId="0" xfId="0" applyFont="1" applyAlignment="1" applyProtection="1">
      <alignment vertical="top"/>
    </xf>
    <xf numFmtId="0" fontId="38" fillId="8" borderId="32" xfId="0" applyFont="1" applyFill="1" applyBorder="1" applyAlignment="1" applyProtection="1">
      <alignment horizontal="left" vertical="top" wrapText="1"/>
    </xf>
    <xf numFmtId="0" fontId="38" fillId="8" borderId="33" xfId="0" applyFont="1" applyFill="1" applyBorder="1" applyAlignment="1" applyProtection="1">
      <alignment horizontal="left" vertical="top" wrapText="1"/>
    </xf>
    <xf numFmtId="0" fontId="38" fillId="8" borderId="34" xfId="0" applyFont="1" applyFill="1" applyBorder="1" applyAlignment="1" applyProtection="1">
      <alignment horizontal="left" vertical="top" wrapText="1"/>
    </xf>
    <xf numFmtId="0" fontId="16" fillId="5" borderId="0" xfId="0" applyFont="1" applyFill="1" applyAlignment="1" applyProtection="1">
      <alignment horizontal="left" vertical="top" wrapText="1"/>
    </xf>
    <xf numFmtId="0" fontId="3" fillId="0" borderId="0" xfId="0" applyFont="1" applyAlignment="1" applyProtection="1">
      <alignment horizontal="left" vertical="top" wrapText="1"/>
    </xf>
    <xf numFmtId="0" fontId="25" fillId="5" borderId="0" xfId="0" applyFont="1" applyFill="1" applyAlignment="1" applyProtection="1">
      <alignment horizontal="left" wrapText="1"/>
    </xf>
    <xf numFmtId="0" fontId="25" fillId="5" borderId="11" xfId="0" applyFont="1" applyFill="1" applyBorder="1" applyAlignment="1" applyProtection="1">
      <alignment horizontal="left" wrapText="1"/>
    </xf>
    <xf numFmtId="0" fontId="25" fillId="5" borderId="5" xfId="0" applyFont="1" applyFill="1" applyBorder="1" applyAlignment="1" applyProtection="1">
      <alignment horizontal="left" wrapText="1"/>
    </xf>
    <xf numFmtId="0" fontId="25" fillId="5" borderId="13" xfId="0" applyFont="1" applyFill="1" applyBorder="1" applyAlignment="1" applyProtection="1">
      <alignment horizontal="left" wrapText="1"/>
    </xf>
    <xf numFmtId="0" fontId="28" fillId="0" borderId="0" xfId="0" applyFont="1" applyAlignment="1" applyProtection="1">
      <alignment vertical="top" wrapText="1"/>
    </xf>
    <xf numFmtId="0" fontId="0" fillId="0" borderId="0" xfId="0" applyAlignment="1" applyProtection="1"/>
    <xf numFmtId="0" fontId="29" fillId="0" borderId="0" xfId="0" applyFont="1" applyAlignment="1" applyProtection="1">
      <alignment vertical="top" wrapText="1"/>
    </xf>
    <xf numFmtId="0" fontId="0" fillId="0" borderId="0" xfId="0" applyAlignment="1" applyProtection="1">
      <alignment wrapText="1"/>
    </xf>
    <xf numFmtId="0" fontId="23" fillId="5" borderId="4" xfId="0" applyFont="1" applyFill="1" applyBorder="1" applyAlignment="1" applyProtection="1">
      <alignment horizontal="left"/>
    </xf>
    <xf numFmtId="0" fontId="23" fillId="5" borderId="10" xfId="0" applyFont="1" applyFill="1" applyBorder="1" applyAlignment="1" applyProtection="1">
      <alignment horizontal="left"/>
    </xf>
    <xf numFmtId="0" fontId="24" fillId="5" borderId="0" xfId="1" applyFont="1" applyFill="1" applyBorder="1" applyAlignment="1" applyProtection="1">
      <alignment horizontal="left"/>
    </xf>
    <xf numFmtId="0" fontId="24" fillId="5" borderId="11" xfId="1" applyFont="1" applyFill="1" applyBorder="1" applyAlignment="1" applyProtection="1">
      <alignment horizontal="left"/>
    </xf>
    <xf numFmtId="0" fontId="15" fillId="3" borderId="5" xfId="0" applyNumberFormat="1" applyFont="1" applyFill="1" applyBorder="1" applyAlignment="1" applyProtection="1">
      <alignment vertical="center"/>
    </xf>
    <xf numFmtId="0" fontId="15" fillId="3" borderId="13" xfId="0" applyNumberFormat="1" applyFont="1" applyFill="1" applyBorder="1" applyAlignment="1" applyProtection="1">
      <alignment vertical="center"/>
    </xf>
    <xf numFmtId="0" fontId="17" fillId="0" borderId="0" xfId="0" applyNumberFormat="1" applyFont="1" applyAlignment="1" applyProtection="1"/>
    <xf numFmtId="0" fontId="3" fillId="0" borderId="0" xfId="0" applyNumberFormat="1" applyFont="1" applyAlignment="1" applyProtection="1"/>
    <xf numFmtId="0" fontId="15" fillId="3" borderId="0" xfId="0" applyNumberFormat="1" applyFont="1" applyFill="1" applyAlignment="1" applyProtection="1">
      <alignment vertical="center" wrapText="1"/>
    </xf>
    <xf numFmtId="0" fontId="3" fillId="0" borderId="0" xfId="0" applyNumberFormat="1" applyFont="1" applyAlignment="1" applyProtection="1">
      <alignment wrapText="1"/>
    </xf>
    <xf numFmtId="0" fontId="32" fillId="0" borderId="0" xfId="0" applyNumberFormat="1" applyFont="1" applyAlignment="1" applyProtection="1">
      <alignment horizontal="left"/>
    </xf>
    <xf numFmtId="0" fontId="26" fillId="0" borderId="31" xfId="0" applyNumberFormat="1" applyFont="1" applyBorder="1" applyAlignment="1" applyProtection="1">
      <alignment horizontal="left" vertical="center" wrapText="1"/>
    </xf>
    <xf numFmtId="0" fontId="26" fillId="0" borderId="0" xfId="0" applyNumberFormat="1" applyFont="1" applyAlignment="1" applyProtection="1">
      <alignment horizontal="left" vertical="center" wrapText="1"/>
    </xf>
    <xf numFmtId="0" fontId="7" fillId="0" borderId="0" xfId="0" applyFont="1" applyAlignment="1" applyProtection="1">
      <alignment vertical="top" wrapText="1"/>
    </xf>
    <xf numFmtId="0" fontId="11" fillId="3" borderId="23" xfId="0" applyFont="1" applyFill="1" applyBorder="1" applyAlignment="1" applyProtection="1">
      <alignment vertical="top"/>
    </xf>
    <xf numFmtId="0" fontId="3" fillId="0" borderId="23" xfId="0" applyFont="1" applyBorder="1" applyAlignment="1" applyProtection="1">
      <alignment vertical="top"/>
    </xf>
    <xf numFmtId="0" fontId="20" fillId="3" borderId="0" xfId="0" applyFont="1" applyFill="1" applyAlignment="1" applyProtection="1"/>
    <xf numFmtId="0" fontId="22" fillId="0" borderId="0" xfId="0" applyFont="1" applyAlignment="1" applyProtection="1">
      <alignment vertical="top" wrapText="1"/>
    </xf>
    <xf numFmtId="0" fontId="0" fillId="0" borderId="0" xfId="0" applyAlignment="1" applyProtection="1">
      <alignment vertical="top"/>
    </xf>
    <xf numFmtId="0" fontId="13" fillId="0" borderId="0" xfId="0" applyFont="1" applyAlignment="1" applyProtection="1">
      <alignment vertical="top" wrapText="1"/>
    </xf>
  </cellXfs>
  <cellStyles count="2">
    <cellStyle name="Hyperlink" xfId="1" builtinId="8"/>
    <cellStyle name="Normal" xfId="0" builtinId="0"/>
  </cellStyles>
  <dxfs count="11">
    <dxf>
      <font>
        <color rgb="FFB0B0B0"/>
      </font>
    </dxf>
    <dxf>
      <font>
        <color rgb="FFB0B0B0"/>
      </font>
    </dxf>
    <dxf>
      <font>
        <color rgb="FFB0B0B0"/>
      </font>
    </dxf>
    <dxf>
      <font>
        <color rgb="FFB0B0B0"/>
      </font>
    </dxf>
    <dxf>
      <font>
        <color rgb="FFB0B0B0"/>
      </font>
    </dxf>
    <dxf>
      <font>
        <color rgb="FFB0B0B0"/>
      </font>
    </dxf>
    <dxf>
      <font>
        <color rgb="FFB0B0B0"/>
      </font>
    </dxf>
    <dxf>
      <font>
        <color rgb="FFB0B0B0"/>
      </font>
    </dxf>
    <dxf>
      <font>
        <color rgb="FF9C0006"/>
      </font>
      <fill>
        <patternFill patternType="solid">
          <fgColor indexed="64"/>
          <bgColor rgb="FFFFC7CE"/>
        </patternFill>
      </fill>
    </dxf>
    <dxf>
      <font>
        <color rgb="FF9C0006"/>
      </font>
      <fill>
        <patternFill patternType="solid">
          <fgColor indexed="64"/>
          <bgColor rgb="FFFFC7CE"/>
        </patternFill>
      </fill>
    </dxf>
    <dxf>
      <fill>
        <patternFill patternType="solid">
          <fgColor indexed="64"/>
          <bgColor rgb="FFF1F5F9"/>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nthony K" id="{8FECFC88-18F9-418E-9A0E-790C840E32A8}" userId="a16bc00237f11c6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6-06-29T11:53:44.03" personId="{8FECFC88-18F9-418E-9A0E-790C840E32A8}" id="{48B618BD-3350-4F76-91E3-3781B55DEE3A}">
    <text>Use one workbook per tax year. Change the tax year on the Transactions sheet (cell E1) — all dates, labels and deadlines update automatically. Start a fresh copy of this workbook for each new tax year.</text>
  </threadedComment>
</ThreadedComments>
</file>

<file path=xl/threadedComments/threadedComment2.xml><?xml version="1.0" encoding="utf-8"?>
<ThreadedComments xmlns="http://schemas.microsoft.com/office/spreadsheetml/2018/threadedcomments" xmlns:x="http://schemas.openxmlformats.org/spreadsheetml/2006/main">
  <threadedComment ref="B12" dT="2026-07-05T09:52:25.55" personId="{8FECFC88-18F9-418E-9A0E-790C840E32A8}" id="{46E344D2-FDA7-46CC-AB4A-6009CA8FC1FA}">
    <text>HMRC API field periodIncome.taxTakenOffTradingIncome. This is tax already deducted at source from trading income, not additional revenue; kept near income/API fields for filing but excluded from Total income.</text>
  </threadedComment>
  <threadedComment ref="D35" dT="2026-06-30T09:23:33.97" personId="{8FECFC88-18F9-418E-9A0E-790C840E32A8}" id="{231D4B6C-6561-42BF-A2FA-EC4AECE1D804}">
    <text>Pick the Type first (Income / Expense / Capital). It controls which Categories you can choose.</text>
  </threadedComment>
  <threadedComment ref="G35" dT="2026-06-30T09:23:33.97" personId="{8FECFC88-18F9-418E-9A0E-790C840E32A8}" id="{17C9A94E-40E3-4E81-AA76-08360B580F68}">
    <text>Disallowable is allowed only on Expense rows. Enter as a positive number — it is added back out of taxable profit.</text>
  </threadedComment>
</ThreadedComments>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74" row="1">
    <wetp:webextensionref xmlns:r="http://schemas.openxmlformats.org/officeDocument/2006/relationships" r:id="rId1"/>
  </wetp:taskpane>
  <wetp:taskpane dockstate="right" visibility="0" width="35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C097B83F-D485-4506-932E-CB516FAB89CA}">
  <we:reference id="WA200010725" version="1.0.0.1" store="en-US" storeType="omex"/>
  <we:alternateReferences>
    <we:reference id="WA200010725" version="1.0.0.1" store="en-US" storeType="omex"/>
  </we:alternateReferences>
  <we:properties>
    <we:property name="claude.fileId" value="&quot;187ddc32-bc20-4199-8091-b8e967d77354&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B40D5378-1DC7-4833-912B-ADFCED682C17}">
  <we:reference id="WA200010215" version="2.0.0.0" store="en-US" storeType="omex"/>
  <we:alternateReferences>
    <we:reference id="WA200010215" version="2.0.0.0" store="en-US" storeType="omex"/>
  </we:alternateReferences>
  <we:properties>
    <we:property name="bps.codex_control.document_id" value="&quot;1d90251c-809b-458d-a0ec-737e9fe99ffc&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aligned.tax/" TargetMode="Externa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aligned.tax/" TargetMode="Externa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s://aligned.tax/"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aligned.ta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aligned.ta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F16B6-2E73-47E4-B5ED-EC88AFF047F6}">
  <sheetPr>
    <tabColor rgb="FF0EA5E9"/>
  </sheetPr>
  <dimension ref="A1:G55"/>
  <sheetViews>
    <sheetView showGridLines="0" tabSelected="1" workbookViewId="0"/>
  </sheetViews>
  <sheetFormatPr defaultRowHeight="15"/>
  <cols>
    <col min="1" max="1" width="5" style="2" customWidth="1"/>
    <col min="2" max="2" width="157" style="2" bestFit="1" customWidth="1"/>
    <col min="3" max="3" width="16.42578125" style="2" bestFit="1" customWidth="1"/>
    <col min="4" max="6" width="20" style="2" customWidth="1"/>
    <col min="7" max="16384" width="9.140625" style="2"/>
  </cols>
  <sheetData>
    <row r="1" spans="1:6" ht="18.75">
      <c r="A1" s="225"/>
      <c r="B1" s="1" t="s">
        <v>0</v>
      </c>
      <c r="C1" s="225"/>
      <c r="D1" s="225"/>
      <c r="E1" s="225"/>
      <c r="F1" s="225"/>
    </row>
    <row r="2" spans="1:6">
      <c r="A2" s="225"/>
      <c r="B2" s="225"/>
      <c r="C2" s="225"/>
      <c r="D2" s="225"/>
      <c r="E2" s="225"/>
      <c r="F2" s="225"/>
    </row>
    <row r="3" spans="1:6" ht="21">
      <c r="A3" s="225"/>
      <c r="B3" s="3" t="s">
        <v>1</v>
      </c>
      <c r="C3" s="225"/>
      <c r="D3" s="225"/>
      <c r="E3" s="225"/>
      <c r="F3" s="225"/>
    </row>
    <row r="4" spans="1:6" ht="27" customHeight="1">
      <c r="A4" s="225"/>
      <c r="B4" s="4" t="str">
        <f>"Tax Year "&amp;Transactions!$F$3&amp;" (6 April "&amp;Transactions!$F$2&amp;" – 5 April "&amp;(Transactions!$F$2+1)&amp;")"</f>
        <v>Tax Year 2026–27 (6 April 2026 – 5 April 2027)</v>
      </c>
      <c r="C4" s="225"/>
      <c r="D4" s="225"/>
      <c r="E4" s="225"/>
      <c r="F4" s="225"/>
    </row>
    <row r="5" spans="1:6" ht="89.25" customHeight="1">
      <c r="A5" s="225"/>
      <c r="B5" s="253" t="s">
        <v>2</v>
      </c>
      <c r="C5" s="253"/>
      <c r="D5" s="253"/>
      <c r="E5" s="253"/>
      <c r="F5" s="225"/>
    </row>
    <row r="6" spans="1:6">
      <c r="A6" s="225"/>
      <c r="B6" s="225"/>
      <c r="C6" s="225"/>
      <c r="D6" s="225"/>
      <c r="E6" s="225"/>
      <c r="F6" s="225"/>
    </row>
    <row r="7" spans="1:6">
      <c r="A7" s="225"/>
      <c r="B7" s="5" t="s">
        <v>3</v>
      </c>
      <c r="C7" s="225"/>
      <c r="D7" s="225"/>
      <c r="E7" s="225"/>
      <c r="F7" s="225"/>
    </row>
    <row r="8" spans="1:6">
      <c r="A8" s="225"/>
      <c r="B8" s="12" t="s">
        <v>4</v>
      </c>
      <c r="C8" s="225"/>
      <c r="D8" s="225"/>
      <c r="E8" s="225"/>
      <c r="F8" s="225"/>
    </row>
    <row r="9" spans="1:6">
      <c r="A9" s="225"/>
      <c r="B9" s="225"/>
      <c r="C9" s="225"/>
      <c r="D9" s="225"/>
      <c r="E9" s="225"/>
      <c r="F9" s="225"/>
    </row>
    <row r="10" spans="1:6" ht="52.5" customHeight="1">
      <c r="A10" s="225"/>
      <c r="B10" s="254" t="s">
        <v>5</v>
      </c>
      <c r="C10" s="254"/>
      <c r="D10" s="254"/>
      <c r="E10" s="254"/>
      <c r="F10" s="225"/>
    </row>
    <row r="11" spans="1:6">
      <c r="A11" s="225"/>
      <c r="B11" s="225"/>
      <c r="C11" s="225"/>
      <c r="D11" s="225"/>
      <c r="E11" s="225"/>
      <c r="F11" s="225"/>
    </row>
    <row r="12" spans="1:6">
      <c r="A12" s="225"/>
      <c r="B12" s="6" t="s">
        <v>6</v>
      </c>
      <c r="C12" s="225"/>
      <c r="D12" s="225"/>
      <c r="E12" s="225"/>
      <c r="F12" s="225"/>
    </row>
    <row r="13" spans="1:6">
      <c r="A13" s="225"/>
      <c r="B13" s="7" t="s">
        <v>7</v>
      </c>
      <c r="C13" s="7" t="s">
        <v>8</v>
      </c>
      <c r="D13" s="225"/>
      <c r="E13" s="225"/>
      <c r="F13" s="225"/>
    </row>
    <row r="14" spans="1:6">
      <c r="A14" s="225"/>
      <c r="B14" s="225" t="str">
        <f>"6 April – 5 July "&amp;Transactions!$F$2</f>
        <v>6 April – 5 July 2026</v>
      </c>
      <c r="C14" s="225" t="str">
        <f>"7 August "&amp;Transactions!$F$2</f>
        <v>7 August 2026</v>
      </c>
      <c r="D14" s="225"/>
      <c r="E14" s="225"/>
      <c r="F14" s="225"/>
    </row>
    <row r="15" spans="1:6">
      <c r="A15" s="225"/>
      <c r="B15" s="8" t="str">
        <f>"6 July – 5 October "&amp;Transactions!$F$2</f>
        <v>6 July – 5 October 2026</v>
      </c>
      <c r="C15" s="8" t="str">
        <f>"7 November "&amp;Transactions!$F$2</f>
        <v>7 November 2026</v>
      </c>
      <c r="D15" s="225"/>
      <c r="E15" s="225"/>
      <c r="F15" s="225"/>
    </row>
    <row r="16" spans="1:6">
      <c r="A16" s="225"/>
      <c r="B16" s="225" t="str">
        <f>"6 October "&amp;Transactions!$F$2&amp;" – 5 January "&amp;(Transactions!$F$2+1)</f>
        <v>6 October 2026 – 5 January 2027</v>
      </c>
      <c r="C16" s="225" t="str">
        <f>"7 February "&amp;(Transactions!$F$2+1)</f>
        <v>7 February 2027</v>
      </c>
      <c r="D16" s="225"/>
      <c r="E16" s="225"/>
      <c r="F16" s="225"/>
    </row>
    <row r="17" spans="1:7">
      <c r="A17" s="225"/>
      <c r="B17" s="8" t="str">
        <f>"6 January – 5 April "&amp;(Transactions!$F$2+1)</f>
        <v>6 January – 5 April 2027</v>
      </c>
      <c r="C17" s="8" t="str">
        <f>"7 May "&amp;(Transactions!$F$2+1)</f>
        <v>7 May 2027</v>
      </c>
      <c r="D17" s="225"/>
      <c r="E17" s="225"/>
      <c r="F17" s="225"/>
    </row>
    <row r="18" spans="1:7">
      <c r="A18" s="225"/>
      <c r="B18" s="225"/>
      <c r="C18" s="225"/>
      <c r="D18" s="225"/>
      <c r="E18" s="225"/>
      <c r="F18" s="225"/>
    </row>
    <row r="19" spans="1:7">
      <c r="A19" s="225"/>
      <c r="B19" s="6" t="s">
        <v>9</v>
      </c>
      <c r="C19" s="225"/>
      <c r="D19" s="225"/>
      <c r="E19" s="225"/>
      <c r="F19" s="225"/>
    </row>
    <row r="20" spans="1:7">
      <c r="A20" s="225"/>
      <c r="B20" s="7" t="s">
        <v>7</v>
      </c>
      <c r="C20" s="7" t="s">
        <v>8</v>
      </c>
      <c r="D20" s="225"/>
      <c r="E20" s="225"/>
      <c r="F20" s="225"/>
    </row>
    <row r="21" spans="1:7">
      <c r="A21" s="225"/>
      <c r="B21" s="225" t="str">
        <f>"6 April – 30 June "&amp;Transactions!$F$2</f>
        <v>6 April – 30 June 2026</v>
      </c>
      <c r="C21" s="225" t="str">
        <f>"7 August "&amp;Transactions!$F$2</f>
        <v>7 August 2026</v>
      </c>
      <c r="D21" s="225"/>
      <c r="E21" s="225"/>
      <c r="F21" s="225"/>
    </row>
    <row r="22" spans="1:7">
      <c r="A22" s="225"/>
      <c r="B22" s="8" t="str">
        <f>"1 July – 30 September "&amp;Transactions!$F$2</f>
        <v>1 July – 30 September 2026</v>
      </c>
      <c r="C22" s="8" t="str">
        <f>"7 November "&amp;Transactions!$F$2</f>
        <v>7 November 2026</v>
      </c>
      <c r="D22" s="225"/>
      <c r="E22" s="225"/>
      <c r="F22" s="225"/>
    </row>
    <row r="23" spans="1:7">
      <c r="A23" s="225"/>
      <c r="B23" s="225" t="str">
        <f>"1 October – 31 December "&amp;Transactions!$F$2</f>
        <v>1 October – 31 December 2026</v>
      </c>
      <c r="C23" s="225" t="str">
        <f>"7 February "&amp;(Transactions!$F$2+1)</f>
        <v>7 February 2027</v>
      </c>
      <c r="D23" s="225"/>
      <c r="E23" s="225"/>
      <c r="F23" s="225"/>
    </row>
    <row r="24" spans="1:7">
      <c r="A24" s="225"/>
      <c r="B24" s="8" t="str">
        <f>"1 January – 31 March "&amp;(Transactions!$F$2+1)</f>
        <v>1 January – 31 March 2027</v>
      </c>
      <c r="C24" s="8" t="str">
        <f>"7 May "&amp;(Transactions!$F$2+1)</f>
        <v>7 May 2027</v>
      </c>
      <c r="D24" s="225"/>
      <c r="E24" s="225"/>
      <c r="F24" s="225"/>
    </row>
    <row r="25" spans="1:7">
      <c r="A25" s="225"/>
      <c r="B25" s="225"/>
      <c r="C25" s="225"/>
      <c r="D25" s="225"/>
      <c r="E25" s="225"/>
      <c r="F25" s="225"/>
    </row>
    <row r="26" spans="1:7">
      <c r="A26" s="225"/>
      <c r="B26" s="6" t="s">
        <v>10</v>
      </c>
      <c r="C26" s="225"/>
      <c r="D26"/>
      <c r="E26"/>
      <c r="F26"/>
      <c r="G26"/>
    </row>
    <row r="27" spans="1:7">
      <c r="A27" s="225"/>
      <c r="B27" s="225" t="s">
        <v>11</v>
      </c>
      <c r="C27" s="225"/>
      <c r="D27"/>
      <c r="E27"/>
      <c r="F27"/>
      <c r="G27"/>
    </row>
    <row r="28" spans="1:7">
      <c r="A28" s="225"/>
      <c r="B28" s="225" t="s">
        <v>12</v>
      </c>
      <c r="C28" s="225"/>
      <c r="D28"/>
      <c r="E28"/>
      <c r="F28"/>
      <c r="G28"/>
    </row>
    <row r="29" spans="1:7">
      <c r="A29" s="225"/>
      <c r="B29" s="225" t="s">
        <v>13</v>
      </c>
      <c r="C29" s="225"/>
      <c r="D29"/>
      <c r="E29"/>
      <c r="F29"/>
      <c r="G29"/>
    </row>
    <row r="30" spans="1:7">
      <c r="A30" s="225"/>
      <c r="B30" s="225" t="s">
        <v>14</v>
      </c>
      <c r="C30" s="225"/>
      <c r="D30" s="225"/>
      <c r="E30" s="225"/>
      <c r="F30" s="225"/>
    </row>
    <row r="31" spans="1:7">
      <c r="A31" s="225"/>
      <c r="B31" s="225" t="s">
        <v>15</v>
      </c>
      <c r="C31" s="225"/>
      <c r="D31" s="225"/>
      <c r="E31" s="225"/>
      <c r="F31" s="225"/>
    </row>
    <row r="32" spans="1:7">
      <c r="A32" s="225"/>
      <c r="B32" s="225" t="s">
        <v>16</v>
      </c>
      <c r="C32" s="225"/>
      <c r="D32" s="225"/>
      <c r="E32" s="225"/>
      <c r="F32" s="225"/>
    </row>
    <row r="33" spans="1:7">
      <c r="A33" s="225"/>
      <c r="B33" s="225" t="s">
        <v>17</v>
      </c>
      <c r="C33" s="225"/>
      <c r="D33" s="225"/>
      <c r="E33" s="225"/>
      <c r="F33" s="225"/>
    </row>
    <row r="34" spans="1:7">
      <c r="A34" s="225"/>
      <c r="B34" s="225"/>
      <c r="C34" s="225"/>
      <c r="D34" s="225"/>
      <c r="E34" s="225"/>
      <c r="F34" s="225"/>
    </row>
    <row r="35" spans="1:7" ht="36" customHeight="1">
      <c r="A35" s="225"/>
      <c r="B35" s="254" t="s">
        <v>18</v>
      </c>
      <c r="C35" s="254"/>
      <c r="D35" s="254"/>
      <c r="E35" s="254"/>
      <c r="F35" s="225"/>
    </row>
    <row r="36" spans="1:7" ht="21" customHeight="1">
      <c r="A36" s="225"/>
      <c r="B36" s="151" t="s">
        <v>19</v>
      </c>
      <c r="C36" s="226"/>
      <c r="D36" s="226"/>
      <c r="E36" s="226"/>
      <c r="F36" s="226"/>
    </row>
    <row r="37" spans="1:7" ht="18" customHeight="1">
      <c r="A37" s="225"/>
      <c r="B37" s="259" t="s">
        <v>20</v>
      </c>
      <c r="C37" s="260"/>
      <c r="D37" s="260"/>
      <c r="E37" s="260"/>
      <c r="F37" s="260"/>
    </row>
    <row r="38" spans="1:7" ht="33" customHeight="1">
      <c r="A38" s="225"/>
      <c r="B38" s="261" t="s">
        <v>21</v>
      </c>
      <c r="C38" s="260"/>
      <c r="D38" s="260"/>
      <c r="E38" s="260"/>
      <c r="F38" s="260"/>
    </row>
    <row r="39" spans="1:7" ht="31.5" customHeight="1">
      <c r="A39" s="225"/>
      <c r="B39" s="261" t="s">
        <v>22</v>
      </c>
      <c r="C39" s="262"/>
      <c r="D39" s="262"/>
      <c r="E39" s="262"/>
      <c r="F39" s="262"/>
    </row>
    <row r="40" spans="1:7" ht="16.5">
      <c r="A40" s="225"/>
      <c r="B40" s="151" t="s">
        <v>23</v>
      </c>
      <c r="C40" s="226"/>
      <c r="D40" s="226"/>
      <c r="E40" s="226"/>
      <c r="F40" s="226"/>
    </row>
    <row r="41" spans="1:7">
      <c r="A41" s="225"/>
      <c r="B41" s="261" t="s">
        <v>24</v>
      </c>
      <c r="C41" s="260"/>
      <c r="D41" s="260"/>
      <c r="E41" s="260"/>
      <c r="F41" s="260"/>
    </row>
    <row r="42" spans="1:7">
      <c r="A42" s="225"/>
      <c r="B42" s="261" t="s">
        <v>25</v>
      </c>
      <c r="C42" s="260"/>
      <c r="D42" s="260"/>
      <c r="E42" s="260"/>
      <c r="F42" s="260"/>
    </row>
    <row r="43" spans="1:7">
      <c r="A43" s="225"/>
      <c r="B43" s="261" t="s">
        <v>26</v>
      </c>
      <c r="C43" s="260"/>
      <c r="D43" s="260"/>
      <c r="E43" s="260"/>
      <c r="F43" s="260"/>
    </row>
    <row r="44" spans="1:7" ht="30.75">
      <c r="A44" s="225"/>
      <c r="B44" s="224" t="s">
        <v>27</v>
      </c>
      <c r="C44"/>
      <c r="D44"/>
      <c r="E44"/>
      <c r="F44"/>
      <c r="G44"/>
    </row>
    <row r="45" spans="1:7" ht="15.75">
      <c r="A45" s="225"/>
      <c r="B45" s="232" t="s">
        <v>28</v>
      </c>
      <c r="C45" s="263"/>
      <c r="D45" s="263"/>
      <c r="E45" s="263"/>
      <c r="F45" s="263"/>
      <c r="G45" s="264"/>
    </row>
    <row r="46" spans="1:7" ht="27.75" customHeight="1">
      <c r="A46" s="225"/>
      <c r="B46" s="235" t="s">
        <v>29</v>
      </c>
      <c r="C46" s="265"/>
      <c r="D46" s="265"/>
      <c r="E46" s="265"/>
      <c r="F46" s="265"/>
      <c r="G46" s="266"/>
    </row>
    <row r="47" spans="1:7" ht="19.5" customHeight="1">
      <c r="A47" s="225"/>
      <c r="B47" s="238" t="s">
        <v>30</v>
      </c>
      <c r="C47" s="255"/>
      <c r="D47" s="255"/>
      <c r="E47" s="255"/>
      <c r="F47" s="255"/>
      <c r="G47" s="256"/>
    </row>
    <row r="48" spans="1:7" ht="15" customHeight="1">
      <c r="A48" s="225"/>
      <c r="B48" s="241" t="s">
        <v>31</v>
      </c>
      <c r="C48" s="257"/>
      <c r="D48" s="257"/>
      <c r="E48" s="257"/>
      <c r="F48" s="257"/>
      <c r="G48" s="258"/>
    </row>
    <row r="49" spans="1:7">
      <c r="A49" s="225"/>
    </row>
    <row r="50" spans="1:7" ht="59.25" customHeight="1">
      <c r="A50" s="225"/>
      <c r="B50" s="250" t="s">
        <v>32</v>
      </c>
      <c r="C50" s="251"/>
      <c r="D50" s="251"/>
      <c r="E50" s="251"/>
      <c r="F50" s="251"/>
      <c r="G50" s="252"/>
    </row>
    <row r="51" spans="1:7">
      <c r="A51" s="225"/>
    </row>
    <row r="52" spans="1:7">
      <c r="A52" s="225"/>
      <c r="B52" s="9" t="s">
        <v>33</v>
      </c>
    </row>
    <row r="54" spans="1:7">
      <c r="B54" s="10" t="s">
        <v>34</v>
      </c>
    </row>
    <row r="55" spans="1:7">
      <c r="B55" s="11" t="s">
        <v>35</v>
      </c>
    </row>
  </sheetData>
  <sheetProtection sheet="1" objects="1" scenarios="1"/>
  <mergeCells count="14">
    <mergeCell ref="B50:G50"/>
    <mergeCell ref="B5:E5"/>
    <mergeCell ref="B10:E10"/>
    <mergeCell ref="B47:G47"/>
    <mergeCell ref="B48:G48"/>
    <mergeCell ref="B37:F37"/>
    <mergeCell ref="B38:F38"/>
    <mergeCell ref="B39:F39"/>
    <mergeCell ref="B35:E35"/>
    <mergeCell ref="B45:G45"/>
    <mergeCell ref="B46:G46"/>
    <mergeCell ref="B41:F41"/>
    <mergeCell ref="B42:F42"/>
    <mergeCell ref="B43:F43"/>
  </mergeCells>
  <dataValidations count="1">
    <dataValidation type="list" allowBlank="1" showInputMessage="1" showErrorMessage="1" sqref="B8" xr:uid="{B7ECB9E2-504E-4104-90DE-C4A63D817D5F}">
      <formula1>"Standard (tax year),Calendar (month-end)"</formula1>
    </dataValidation>
  </dataValidations>
  <hyperlinks>
    <hyperlink ref="B46" r:id="rId1" tooltip="Open aligned.tax to file your MTD return" xr:uid="{BAB40F78-F889-440A-B018-D4623CD24144}"/>
  </hyperlinks>
  <pageMargins left="0.7" right="0.7" top="0.75" bottom="0.75" header="0.3" footer="0.3"/>
  <headerFooter>
    <oddFooter>&amp;Laligned.tax&amp;CReady to file to HMRC&amp;RPage &amp;P of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2BA2A-FF58-4A8D-BA48-C32B48A7DCE0}">
  <sheetPr>
    <tabColor rgb="FF0EA5E9"/>
  </sheetPr>
  <dimension ref="A1:C38"/>
  <sheetViews>
    <sheetView workbookViewId="0">
      <pane ySplit="4" topLeftCell="A5" activePane="bottomLeft" state="frozen"/>
      <selection pane="bottomLeft"/>
    </sheetView>
  </sheetViews>
  <sheetFormatPr defaultRowHeight="15"/>
  <cols>
    <col min="1" max="1" width="84" style="2" bestFit="1" customWidth="1"/>
    <col min="2" max="2" width="60.5703125" style="2" customWidth="1"/>
    <col min="3" max="3" width="57.140625" style="2" customWidth="1"/>
    <col min="4" max="16384" width="9.140625" style="2"/>
  </cols>
  <sheetData>
    <row r="1" spans="1:3" ht="26.25">
      <c r="A1" s="13" t="s">
        <v>36</v>
      </c>
      <c r="B1" s="226"/>
      <c r="C1" s="226"/>
    </row>
    <row r="2" spans="1:3">
      <c r="A2" s="14" t="s">
        <v>37</v>
      </c>
      <c r="B2" s="226"/>
      <c r="C2" s="226"/>
    </row>
    <row r="3" spans="1:3">
      <c r="A3" s="15"/>
      <c r="B3" s="15"/>
      <c r="C3" s="15"/>
    </row>
    <row r="4" spans="1:3">
      <c r="A4" s="16" t="s">
        <v>38</v>
      </c>
      <c r="B4" s="16" t="s">
        <v>39</v>
      </c>
      <c r="C4" s="16" t="s">
        <v>40</v>
      </c>
    </row>
    <row r="5" spans="1:3">
      <c r="A5" s="17" t="s">
        <v>41</v>
      </c>
      <c r="B5" s="18"/>
      <c r="C5" s="18"/>
    </row>
    <row r="6" spans="1:3" ht="30.75">
      <c r="A6" s="19" t="s">
        <v>42</v>
      </c>
      <c r="B6" s="20" t="s">
        <v>43</v>
      </c>
      <c r="C6" s="20" t="s">
        <v>44</v>
      </c>
    </row>
    <row r="7" spans="1:3" ht="45.75">
      <c r="A7" s="19" t="s">
        <v>45</v>
      </c>
      <c r="B7" s="20" t="s">
        <v>46</v>
      </c>
      <c r="C7" s="20" t="s">
        <v>47</v>
      </c>
    </row>
    <row r="8" spans="1:3" ht="30.75">
      <c r="A8" s="19" t="s">
        <v>48</v>
      </c>
      <c r="B8" s="20" t="s">
        <v>49</v>
      </c>
      <c r="C8" s="20" t="s">
        <v>50</v>
      </c>
    </row>
    <row r="9" spans="1:3" ht="30.75">
      <c r="A9" s="19" t="s">
        <v>51</v>
      </c>
      <c r="B9" s="20" t="s">
        <v>52</v>
      </c>
      <c r="C9" s="20" t="s">
        <v>53</v>
      </c>
    </row>
    <row r="10" spans="1:3">
      <c r="A10" s="17" t="s">
        <v>54</v>
      </c>
      <c r="B10" s="18"/>
      <c r="C10" s="18"/>
    </row>
    <row r="11" spans="1:3" ht="30.75">
      <c r="A11" s="19" t="s">
        <v>55</v>
      </c>
      <c r="B11" s="20" t="s">
        <v>56</v>
      </c>
      <c r="C11" s="20" t="s">
        <v>57</v>
      </c>
    </row>
    <row r="12" spans="1:3" ht="30.75">
      <c r="A12" s="19" t="s">
        <v>58</v>
      </c>
      <c r="B12" s="20" t="s">
        <v>59</v>
      </c>
      <c r="C12" s="20" t="s">
        <v>60</v>
      </c>
    </row>
    <row r="13" spans="1:3" ht="30.75">
      <c r="A13" s="19" t="s">
        <v>61</v>
      </c>
      <c r="B13" s="20" t="s">
        <v>62</v>
      </c>
      <c r="C13" s="20" t="s">
        <v>63</v>
      </c>
    </row>
    <row r="14" spans="1:3" ht="30.75">
      <c r="A14" s="19" t="s">
        <v>64</v>
      </c>
      <c r="B14" s="20" t="s">
        <v>65</v>
      </c>
      <c r="C14" s="20" t="s">
        <v>66</v>
      </c>
    </row>
    <row r="15" spans="1:3" ht="30.75">
      <c r="A15" s="19" t="s">
        <v>67</v>
      </c>
      <c r="B15" s="20" t="s">
        <v>68</v>
      </c>
      <c r="C15" s="20" t="s">
        <v>69</v>
      </c>
    </row>
    <row r="16" spans="1:3">
      <c r="A16" s="17" t="s">
        <v>70</v>
      </c>
      <c r="B16" s="18"/>
      <c r="C16" s="18"/>
    </row>
    <row r="17" spans="1:3">
      <c r="A17" s="19" t="s">
        <v>71</v>
      </c>
      <c r="B17" s="20" t="s">
        <v>72</v>
      </c>
      <c r="C17" s="20" t="s">
        <v>73</v>
      </c>
    </row>
    <row r="18" spans="1:3" ht="45.75">
      <c r="A18" s="19" t="s">
        <v>74</v>
      </c>
      <c r="B18" s="20" t="s">
        <v>75</v>
      </c>
      <c r="C18" s="20" t="s">
        <v>76</v>
      </c>
    </row>
    <row r="19" spans="1:3" ht="30.75">
      <c r="A19" s="19" t="s">
        <v>77</v>
      </c>
      <c r="B19" s="20" t="s">
        <v>78</v>
      </c>
      <c r="C19" s="20" t="s">
        <v>79</v>
      </c>
    </row>
    <row r="20" spans="1:3">
      <c r="A20" s="19" t="s">
        <v>80</v>
      </c>
      <c r="B20" s="20" t="s">
        <v>81</v>
      </c>
      <c r="C20" s="20" t="s">
        <v>82</v>
      </c>
    </row>
    <row r="21" spans="1:3">
      <c r="A21" s="17" t="s">
        <v>83</v>
      </c>
      <c r="B21" s="18"/>
      <c r="C21" s="18"/>
    </row>
    <row r="22" spans="1:3" ht="30.75">
      <c r="A22" s="19" t="s">
        <v>84</v>
      </c>
      <c r="B22" s="20" t="s">
        <v>85</v>
      </c>
      <c r="C22" s="20" t="s">
        <v>86</v>
      </c>
    </row>
    <row r="23" spans="1:3" ht="30.75">
      <c r="A23" s="19" t="s">
        <v>87</v>
      </c>
      <c r="B23" s="20" t="s">
        <v>88</v>
      </c>
      <c r="C23" s="20" t="s">
        <v>89</v>
      </c>
    </row>
    <row r="24" spans="1:3" ht="30.75">
      <c r="A24" s="19" t="s">
        <v>90</v>
      </c>
      <c r="B24" s="20" t="s">
        <v>91</v>
      </c>
      <c r="C24" s="20" t="s">
        <v>92</v>
      </c>
    </row>
    <row r="25" spans="1:3" ht="30.75">
      <c r="A25" s="19" t="s">
        <v>93</v>
      </c>
      <c r="B25" s="20" t="s">
        <v>94</v>
      </c>
      <c r="C25" s="20" t="s">
        <v>95</v>
      </c>
    </row>
    <row r="26" spans="1:3">
      <c r="A26" s="17" t="s">
        <v>96</v>
      </c>
      <c r="B26" s="18"/>
      <c r="C26" s="18"/>
    </row>
    <row r="27" spans="1:3" ht="30.75">
      <c r="A27" s="19" t="s">
        <v>97</v>
      </c>
      <c r="B27" s="20" t="s">
        <v>98</v>
      </c>
      <c r="C27" s="20" t="s">
        <v>99</v>
      </c>
    </row>
    <row r="28" spans="1:3" ht="30.75">
      <c r="A28" s="19" t="s">
        <v>100</v>
      </c>
      <c r="B28" s="20" t="s">
        <v>101</v>
      </c>
      <c r="C28" s="20" t="s">
        <v>102</v>
      </c>
    </row>
    <row r="29" spans="1:3" ht="30.75">
      <c r="A29" s="19" t="s">
        <v>103</v>
      </c>
      <c r="B29" s="20" t="s">
        <v>104</v>
      </c>
      <c r="C29" s="20" t="s">
        <v>105</v>
      </c>
    </row>
    <row r="30" spans="1:3" ht="45.75">
      <c r="A30" s="19" t="s">
        <v>106</v>
      </c>
      <c r="B30" s="20" t="s">
        <v>107</v>
      </c>
      <c r="C30" s="20" t="s">
        <v>108</v>
      </c>
    </row>
    <row r="31" spans="1:3" ht="30.75">
      <c r="A31" s="19" t="s">
        <v>109</v>
      </c>
      <c r="B31" s="20" t="s">
        <v>110</v>
      </c>
      <c r="C31" s="20" t="s">
        <v>111</v>
      </c>
    </row>
    <row r="32" spans="1:3" ht="30.75">
      <c r="A32" s="19" t="s">
        <v>112</v>
      </c>
      <c r="B32" s="20" t="s">
        <v>113</v>
      </c>
      <c r="C32" s="20" t="s">
        <v>114</v>
      </c>
    </row>
    <row r="33" spans="1:3">
      <c r="A33" s="17" t="s">
        <v>115</v>
      </c>
      <c r="B33" s="18"/>
      <c r="C33" s="18"/>
    </row>
    <row r="34" spans="1:3" ht="30.75">
      <c r="A34" s="19" t="s">
        <v>116</v>
      </c>
      <c r="B34" s="20" t="s">
        <v>117</v>
      </c>
      <c r="C34" s="20" t="s">
        <v>118</v>
      </c>
    </row>
    <row r="35" spans="1:3" ht="30.75">
      <c r="A35" s="19" t="s">
        <v>119</v>
      </c>
      <c r="B35" s="20" t="s">
        <v>120</v>
      </c>
      <c r="C35" s="20" t="s">
        <v>121</v>
      </c>
    </row>
    <row r="36" spans="1:3" ht="30.75">
      <c r="A36" s="19" t="s">
        <v>122</v>
      </c>
      <c r="B36" s="20" t="s">
        <v>123</v>
      </c>
      <c r="C36" s="20" t="s">
        <v>124</v>
      </c>
    </row>
    <row r="37" spans="1:3" ht="30.75">
      <c r="A37" s="19" t="s">
        <v>125</v>
      </c>
      <c r="B37" s="20" t="s">
        <v>126</v>
      </c>
      <c r="C37" s="20" t="s">
        <v>127</v>
      </c>
    </row>
    <row r="38" spans="1:3">
      <c r="A38" s="19" t="s">
        <v>128</v>
      </c>
      <c r="B38" s="20" t="s">
        <v>129</v>
      </c>
      <c r="C38" s="20" t="s">
        <v>130</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0A8D6-AED4-455E-BA3D-215308049D25}">
  <sheetPr>
    <tabColor rgb="FF0EA5E9"/>
  </sheetPr>
  <dimension ref="B1:O601"/>
  <sheetViews>
    <sheetView showGridLines="0" workbookViewId="0">
      <pane ySplit="35" topLeftCell="A36" activePane="bottomLeft" state="frozen"/>
      <selection pane="bottomLeft" activeCell="E45" sqref="E45"/>
    </sheetView>
  </sheetViews>
  <sheetFormatPr defaultRowHeight="15" outlineLevelRow="1"/>
  <cols>
    <col min="1" max="1" width="8.5703125" style="2" customWidth="1"/>
    <col min="2" max="2" width="24.7109375" style="2" bestFit="1" customWidth="1"/>
    <col min="3" max="3" width="21" style="2" customWidth="1"/>
    <col min="4" max="4" width="9.7109375" style="21" customWidth="1"/>
    <col min="5" max="5" width="43.140625" style="2" customWidth="1"/>
    <col min="6" max="6" width="28.42578125" style="2" customWidth="1"/>
    <col min="7" max="7" width="14.5703125" style="2" bestFit="1" customWidth="1"/>
    <col min="8" max="8" width="28.5703125" style="2" customWidth="1"/>
    <col min="9" max="9" width="26.7109375" style="2" bestFit="1" customWidth="1"/>
    <col min="10" max="10" width="22.85546875" style="2" bestFit="1" customWidth="1"/>
    <col min="11" max="16384" width="9.140625" style="2"/>
  </cols>
  <sheetData>
    <row r="1" spans="2:9" ht="5.25" customHeight="1"/>
    <row r="2" spans="2:9">
      <c r="B2" s="22" t="s">
        <v>131</v>
      </c>
      <c r="C2" s="59"/>
      <c r="D2" s="23"/>
      <c r="E2" s="22" t="s">
        <v>132</v>
      </c>
      <c r="F2" s="61">
        <v>2026</v>
      </c>
      <c r="G2" s="24"/>
      <c r="H2" s="24"/>
      <c r="I2" s="24"/>
    </row>
    <row r="3" spans="2:9">
      <c r="B3" s="22" t="s">
        <v>133</v>
      </c>
      <c r="C3" s="59"/>
      <c r="D3" s="23"/>
      <c r="E3" s="22" t="s">
        <v>134</v>
      </c>
      <c r="F3" s="62" t="str">
        <f>F2&amp;"–"&amp;RIGHT(F2+1,2)</f>
        <v>2026–27</v>
      </c>
      <c r="G3" s="24"/>
      <c r="H3" s="24"/>
      <c r="I3" s="24"/>
    </row>
    <row r="4" spans="2:9" ht="30" customHeight="1">
      <c r="B4" s="22" t="s">
        <v>135</v>
      </c>
      <c r="C4" s="60" t="s">
        <v>136</v>
      </c>
      <c r="D4" s="23"/>
      <c r="E4" s="22" t="s">
        <v>137</v>
      </c>
      <c r="F4" s="63" t="s">
        <v>138</v>
      </c>
      <c r="G4" s="274" t="s">
        <v>139</v>
      </c>
      <c r="H4" s="275"/>
      <c r="I4" s="275"/>
    </row>
    <row r="5" spans="2:9">
      <c r="B5" s="22" t="s">
        <v>3</v>
      </c>
      <c r="C5" s="25" t="str">
        <f>'Welcome &amp; Instructions'!$B$8</f>
        <v>Standard (tax year)</v>
      </c>
      <c r="D5" s="23"/>
      <c r="E5" s="273" t="str">
        <f>IF(AND($F$4=_Config!$J$2,$G$11&gt;_Config!$H$4),"⚠️ Turnover is over £90,000 — you must use the detailed HMRC categories.","")</f>
        <v/>
      </c>
      <c r="F5" s="273"/>
      <c r="G5" s="273"/>
      <c r="H5" s="273"/>
      <c r="I5" s="273"/>
    </row>
    <row r="6" spans="2:9" ht="24" hidden="1" customHeight="1" outlineLevel="1">
      <c r="B6" s="267" t="str">
        <f>"🔒  QUARTERLY TOTALS ("&amp;'Welcome &amp; Instructions'!$B$8&amp;" · "&amp;$F$3&amp;") — calculated automatically from your transactions below"</f>
        <v>🔒  QUARTERLY TOTALS (Standard (tax year) · 2026–27) — calculated automatically from your transactions below</v>
      </c>
      <c r="C6" s="267"/>
      <c r="D6" s="267"/>
      <c r="E6" s="267"/>
      <c r="F6" s="267"/>
      <c r="G6" s="267"/>
      <c r="H6" s="267"/>
      <c r="I6" s="268"/>
    </row>
    <row r="7" spans="2:9" ht="30" hidden="1" customHeight="1" outlineLevel="1">
      <c r="B7" s="26" t="s">
        <v>140</v>
      </c>
      <c r="C7" s="27" t="s">
        <v>141</v>
      </c>
      <c r="D7" s="28" t="s">
        <v>142</v>
      </c>
      <c r="E7" s="27" t="s">
        <v>143</v>
      </c>
      <c r="F7" s="27" t="s">
        <v>144</v>
      </c>
      <c r="G7" s="27" t="s">
        <v>145</v>
      </c>
      <c r="H7" s="27" t="s">
        <v>146</v>
      </c>
      <c r="I7" s="27" t="s">
        <v>147</v>
      </c>
    </row>
    <row r="8" spans="2:9" ht="15" hidden="1" customHeight="1" outlineLevel="1">
      <c r="B8" s="29" t="s">
        <v>148</v>
      </c>
      <c r="C8" s="30"/>
      <c r="D8" s="31"/>
      <c r="E8" s="30"/>
      <c r="F8" s="30"/>
      <c r="G8" s="30"/>
      <c r="H8" s="30"/>
      <c r="I8" s="30"/>
    </row>
    <row r="9" spans="2:9" ht="30.75" hidden="1" customHeight="1" outlineLevel="1">
      <c r="B9" s="32" t="str">
        <f>_Config!$D$1</f>
        <v>Turnover (sales / business income)</v>
      </c>
      <c r="C9" s="33">
        <f>SUMIFS($F$36:$F$534,$B$36:$B$534,"&gt;="&amp;Q1_Start,$B$36:$B$534,"&lt;="&amp;Q1_End,$E$36:$E$534,$B9)</f>
        <v>0</v>
      </c>
      <c r="D9" s="34">
        <f>SUMIFS($F$36:$F$534,$B$36:$B$534,"&gt;="&amp;Q2_Start,$B$36:$B$534,"&lt;="&amp;Q2_End,$E$36:$E$534,$B9)</f>
        <v>0</v>
      </c>
      <c r="E9" s="33">
        <f>SUMIFS($F$36:$F$534,$B$36:$B$534,"&gt;="&amp;Q3_Start,$B$36:$B$534,"&lt;="&amp;Q3_End,$E$36:$E$534,$B9)</f>
        <v>0</v>
      </c>
      <c r="F9" s="33">
        <f>SUMIFS($F$36:$F$534,$B$36:$B$534,"&gt;="&amp;Q4_Start,$B$36:$B$534,"&lt;="&amp;Q4_End,$E$36:$E$534,$B9)</f>
        <v>0</v>
      </c>
      <c r="G9" s="33">
        <f>SUM(C9:F9)</f>
        <v>0</v>
      </c>
      <c r="H9" s="33"/>
      <c r="I9" s="33">
        <f>G9</f>
        <v>0</v>
      </c>
    </row>
    <row r="10" spans="2:9" ht="30.75" hidden="1" customHeight="1" outlineLevel="1">
      <c r="B10" s="32" t="str">
        <f>_Config!$D$2</f>
        <v>Other business income</v>
      </c>
      <c r="C10" s="33">
        <f>SUMIFS($F$36:$F$534,$B$36:$B$534,"&gt;="&amp;Q1_Start,$B$36:$B$534,"&lt;="&amp;Q1_End,$E$36:$E$534,$B10)</f>
        <v>0</v>
      </c>
      <c r="D10" s="34">
        <f>SUMIFS($F$36:$F$534,$B$36:$B$534,"&gt;="&amp;Q2_Start,$B$36:$B$534,"&lt;="&amp;Q2_End,$E$36:$E$534,$B10)</f>
        <v>0</v>
      </c>
      <c r="E10" s="33">
        <f>SUMIFS($F$36:$F$534,$B$36:$B$534,"&gt;="&amp;Q3_Start,$B$36:$B$534,"&lt;="&amp;Q3_End,$E$36:$E$534,$B10)</f>
        <v>0</v>
      </c>
      <c r="F10" s="33">
        <f>SUMIFS($F$36:$F$534,$B$36:$B$534,"&gt;="&amp;Q4_Start,$B$36:$B$534,"&lt;="&amp;Q4_End,$E$36:$E$534,$B10)</f>
        <v>0</v>
      </c>
      <c r="G10" s="33">
        <f>SUM(C10:F10)</f>
        <v>0</v>
      </c>
      <c r="H10" s="33"/>
      <c r="I10" s="33">
        <f>G10</f>
        <v>0</v>
      </c>
    </row>
    <row r="11" spans="2:9" ht="15" hidden="1" customHeight="1" outlineLevel="1">
      <c r="B11" s="35" t="s">
        <v>149</v>
      </c>
      <c r="C11" s="36">
        <f>IF($F$4=_Config!$J$2,SUMIFS($F$36:$F$534,$B$36:$B$534,"&gt;="&amp;Q1_Start,$B$36:$B$534,"&lt;="&amp;Q1_End,$D$36:$D$534,"Income",$E$36:$E$534,"&lt;&gt;"&amp;$B$12),C9+C10)</f>
        <v>0</v>
      </c>
      <c r="D11" s="37">
        <f>IF($F$4=_Config!$J$2,SUMIFS($F$36:$F$534,$B$36:$B$534,"&gt;="&amp;Q2_Start,$B$36:$B$534,"&lt;="&amp;Q2_End,$D$36:$D$534,"Income",$E$36:$E$534,"&lt;&gt;"&amp;$B$12),D9+D10)</f>
        <v>0</v>
      </c>
      <c r="E11" s="36">
        <f>IF($F$4=_Config!$J$2,SUMIFS($F$36:$F$534,$B$36:$B$534,"&gt;="&amp;Q3_Start,$B$36:$B$534,"&lt;="&amp;Q3_End,$D$36:$D$534,"Income",$E$36:$E$534,"&lt;&gt;"&amp;$B$12),E9+E10)</f>
        <v>0</v>
      </c>
      <c r="F11" s="36">
        <f>IF($F$4=_Config!$J$2,SUMIFS($F$36:$F$534,$B$36:$B$534,"&gt;="&amp;Q4_Start,$B$36:$B$534,"&lt;="&amp;Q4_End,$D$36:$D$534,"Income",$E$36:$E$534,"&lt;&gt;"&amp;$B$12),F9+F10)</f>
        <v>0</v>
      </c>
      <c r="G11" s="36">
        <f>SUM(C11:F11)</f>
        <v>0</v>
      </c>
      <c r="H11" s="36"/>
      <c r="I11" s="36">
        <f>G11</f>
        <v>0</v>
      </c>
    </row>
    <row r="12" spans="2:9" ht="15" hidden="1" customHeight="1" outlineLevel="1">
      <c r="B12" s="32" t="str">
        <f>_Config!$K$4</f>
        <v>Tax taken off trading income</v>
      </c>
      <c r="C12" s="33">
        <f>SUMIFS($F$36:$F$534,$B$36:$B$534,"&gt;="&amp;Q1_Start,$B$36:$B$534,"&lt;="&amp;Q1_End,$E$36:$E$534,$B12)</f>
        <v>0</v>
      </c>
      <c r="D12" s="34">
        <f>SUMIFS($F$36:$F$534,$B$36:$B$534,"&gt;="&amp;Q2_Start,$B$36:$B$534,"&lt;="&amp;Q2_End,$E$36:$E$534,$B12)</f>
        <v>0</v>
      </c>
      <c r="E12" s="33">
        <f>SUMIFS($F$36:$F$534,$B$36:$B$534,"&gt;="&amp;Q3_Start,$B$36:$B$534,"&lt;="&amp;Q3_End,$E$36:$E$534,$B12)</f>
        <v>0</v>
      </c>
      <c r="F12" s="33">
        <f>SUMIFS($F$36:$F$534,$B$36:$B$534,"&gt;="&amp;Q4_Start,$B$36:$B$534,"&lt;="&amp;Q4_End,$E$36:$E$534,$B12)</f>
        <v>0</v>
      </c>
      <c r="G12" s="33">
        <f>SUM(C12:F12)</f>
        <v>0</v>
      </c>
      <c r="H12" s="33"/>
      <c r="I12" s="33">
        <f>G12</f>
        <v>0</v>
      </c>
    </row>
    <row r="13" spans="2:9" ht="16.5" hidden="1" customHeight="1" outlineLevel="1">
      <c r="B13" s="38" t="s">
        <v>150</v>
      </c>
      <c r="C13" s="39"/>
      <c r="D13" s="40"/>
      <c r="E13" s="39"/>
      <c r="F13" s="39"/>
      <c r="G13" s="39"/>
      <c r="H13" s="39"/>
      <c r="I13" s="39"/>
    </row>
    <row r="14" spans="2:9" ht="15" hidden="1" customHeight="1" outlineLevel="1">
      <c r="B14" s="32" t="str">
        <f>_Config!$D$3</f>
        <v>Cost of goods bought for resale or materials</v>
      </c>
      <c r="C14" s="33">
        <f t="shared" ref="C14:C28" si="0">SUMIFS($F$36:$F$534,$B$36:$B$534,"&gt;="&amp;Q1_Start,$B$36:$B$534,"&lt;="&amp;Q1_End,$E$36:$E$534,$B14)</f>
        <v>0</v>
      </c>
      <c r="D14" s="34">
        <f t="shared" ref="D14:D28" si="1">SUMIFS($F$36:$F$534,$B$36:$B$534,"&gt;="&amp;Q2_Start,$B$36:$B$534,"&lt;="&amp;Q2_End,$E$36:$E$534,$B14)</f>
        <v>0</v>
      </c>
      <c r="E14" s="33">
        <f t="shared" ref="E14:E28" si="2">SUMIFS($F$36:$F$534,$B$36:$B$534,"&gt;="&amp;Q3_Start,$B$36:$B$534,"&lt;="&amp;Q3_End,$E$36:$E$534,$B14)</f>
        <v>0</v>
      </c>
      <c r="F14" s="33">
        <f t="shared" ref="F14:F28" si="3">SUMIFS($F$36:$F$534,$B$36:$B$534,"&gt;="&amp;Q4_Start,$B$36:$B$534,"&lt;="&amp;Q4_End,$E$36:$E$534,$B14)</f>
        <v>0</v>
      </c>
      <c r="G14" s="33">
        <f>SUM(C14:F14)</f>
        <v>0</v>
      </c>
      <c r="H14" s="33">
        <f t="shared" ref="H14:H28" si="4">SUMIFS($G$36:$G$534,$B$36:$B$534,"&gt;="&amp;Q1_Start,$B$36:$B$534,"&lt;="&amp;Q4_End,$E$36:$E$534,$B14)</f>
        <v>0</v>
      </c>
      <c r="I14" s="33">
        <f>G14-H14</f>
        <v>0</v>
      </c>
    </row>
    <row r="15" spans="2:9" ht="15" hidden="1" customHeight="1" outlineLevel="1">
      <c r="B15" s="32" t="str">
        <f>_Config!$D$4</f>
        <v>Payments to subcontractors (CIS)</v>
      </c>
      <c r="C15" s="33">
        <f t="shared" si="0"/>
        <v>0</v>
      </c>
      <c r="D15" s="34">
        <f t="shared" si="1"/>
        <v>0</v>
      </c>
      <c r="E15" s="33">
        <f t="shared" si="2"/>
        <v>0</v>
      </c>
      <c r="F15" s="33">
        <f t="shared" si="3"/>
        <v>0</v>
      </c>
      <c r="G15" s="33">
        <f t="shared" ref="G15:G28" si="5">SUM(C15:F15)</f>
        <v>0</v>
      </c>
      <c r="H15" s="33">
        <f t="shared" si="4"/>
        <v>0</v>
      </c>
      <c r="I15" s="33">
        <f t="shared" ref="I15:I28" si="6">G15-H15</f>
        <v>0</v>
      </c>
    </row>
    <row r="16" spans="2:9" ht="30.75" hidden="1" outlineLevel="1">
      <c r="B16" s="32" t="str">
        <f>_Config!$D$5</f>
        <v>Wages, salaries &amp; other staff costs</v>
      </c>
      <c r="C16" s="33">
        <f t="shared" si="0"/>
        <v>0</v>
      </c>
      <c r="D16" s="34">
        <f t="shared" si="1"/>
        <v>0</v>
      </c>
      <c r="E16" s="33">
        <f t="shared" si="2"/>
        <v>0</v>
      </c>
      <c r="F16" s="33">
        <f t="shared" si="3"/>
        <v>0</v>
      </c>
      <c r="G16" s="33">
        <f t="shared" si="5"/>
        <v>0</v>
      </c>
      <c r="H16" s="33">
        <f t="shared" si="4"/>
        <v>0</v>
      </c>
      <c r="I16" s="41">
        <f t="shared" si="6"/>
        <v>0</v>
      </c>
    </row>
    <row r="17" spans="2:9" ht="30.75" hidden="1" outlineLevel="1">
      <c r="B17" s="32" t="str">
        <f>_Config!$D$6</f>
        <v>Car, van &amp; travel expenses</v>
      </c>
      <c r="C17" s="33">
        <f t="shared" si="0"/>
        <v>0</v>
      </c>
      <c r="D17" s="34">
        <f t="shared" si="1"/>
        <v>0</v>
      </c>
      <c r="E17" s="33">
        <f t="shared" si="2"/>
        <v>0</v>
      </c>
      <c r="F17" s="33">
        <f t="shared" si="3"/>
        <v>0</v>
      </c>
      <c r="G17" s="33">
        <f t="shared" si="5"/>
        <v>0</v>
      </c>
      <c r="H17" s="33">
        <f t="shared" si="4"/>
        <v>0</v>
      </c>
      <c r="I17" s="41">
        <f t="shared" si="6"/>
        <v>0</v>
      </c>
    </row>
    <row r="18" spans="2:9" ht="45.75" hidden="1" outlineLevel="1">
      <c r="B18" s="32" t="str">
        <f>_Config!$D$7</f>
        <v>Rent, rates, power &amp; insurance costs (premises)</v>
      </c>
      <c r="C18" s="33">
        <f t="shared" si="0"/>
        <v>0</v>
      </c>
      <c r="D18" s="34">
        <f t="shared" si="1"/>
        <v>0</v>
      </c>
      <c r="E18" s="33">
        <f t="shared" si="2"/>
        <v>0</v>
      </c>
      <c r="F18" s="33">
        <f t="shared" si="3"/>
        <v>0</v>
      </c>
      <c r="G18" s="33">
        <f t="shared" si="5"/>
        <v>0</v>
      </c>
      <c r="H18" s="33">
        <f t="shared" si="4"/>
        <v>0</v>
      </c>
      <c r="I18" s="41">
        <f t="shared" si="6"/>
        <v>0</v>
      </c>
    </row>
    <row r="19" spans="2:9" ht="30.75" hidden="1" outlineLevel="1">
      <c r="B19" s="32" t="str">
        <f>_Config!$D$8</f>
        <v>Repairs &amp; maintenance</v>
      </c>
      <c r="C19" s="33">
        <f t="shared" si="0"/>
        <v>0</v>
      </c>
      <c r="D19" s="34">
        <f t="shared" si="1"/>
        <v>0</v>
      </c>
      <c r="E19" s="33">
        <f t="shared" si="2"/>
        <v>0</v>
      </c>
      <c r="F19" s="33">
        <f t="shared" si="3"/>
        <v>0</v>
      </c>
      <c r="G19" s="33">
        <f t="shared" si="5"/>
        <v>0</v>
      </c>
      <c r="H19" s="33">
        <f t="shared" si="4"/>
        <v>0</v>
      </c>
      <c r="I19" s="41">
        <f t="shared" si="6"/>
        <v>0</v>
      </c>
    </row>
    <row r="20" spans="2:9" ht="45.75" hidden="1" outlineLevel="1">
      <c r="B20" s="32" t="str">
        <f>_Config!$D$9</f>
        <v>Phone, stationery &amp; other office costs</v>
      </c>
      <c r="C20" s="33">
        <f t="shared" si="0"/>
        <v>0</v>
      </c>
      <c r="D20" s="34">
        <f t="shared" si="1"/>
        <v>0</v>
      </c>
      <c r="E20" s="33">
        <f t="shared" si="2"/>
        <v>0</v>
      </c>
      <c r="F20" s="33">
        <f t="shared" si="3"/>
        <v>0</v>
      </c>
      <c r="G20" s="33">
        <f t="shared" si="5"/>
        <v>0</v>
      </c>
      <c r="H20" s="33">
        <f t="shared" si="4"/>
        <v>0</v>
      </c>
      <c r="I20" s="41">
        <f t="shared" si="6"/>
        <v>0</v>
      </c>
    </row>
    <row r="21" spans="2:9" ht="30.75" hidden="1" outlineLevel="1">
      <c r="B21" s="32" t="str">
        <f>_Config!$D$10</f>
        <v>Advertising &amp; marketing</v>
      </c>
      <c r="C21" s="33">
        <f t="shared" si="0"/>
        <v>0</v>
      </c>
      <c r="D21" s="34">
        <f t="shared" si="1"/>
        <v>0</v>
      </c>
      <c r="E21" s="33">
        <f t="shared" si="2"/>
        <v>0</v>
      </c>
      <c r="F21" s="33">
        <f t="shared" si="3"/>
        <v>0</v>
      </c>
      <c r="G21" s="33">
        <f t="shared" si="5"/>
        <v>0</v>
      </c>
      <c r="H21" s="33">
        <f t="shared" si="4"/>
        <v>0</v>
      </c>
      <c r="I21" s="41">
        <f t="shared" si="6"/>
        <v>0</v>
      </c>
    </row>
    <row r="22" spans="2:9" ht="30.75" hidden="1" outlineLevel="1">
      <c r="B22" s="32" t="str">
        <f>_Config!$D$11</f>
        <v>Business entertainment</v>
      </c>
      <c r="C22" s="33">
        <f t="shared" si="0"/>
        <v>0</v>
      </c>
      <c r="D22" s="34">
        <f t="shared" si="1"/>
        <v>0</v>
      </c>
      <c r="E22" s="33">
        <f t="shared" si="2"/>
        <v>0</v>
      </c>
      <c r="F22" s="33">
        <f t="shared" si="3"/>
        <v>0</v>
      </c>
      <c r="G22" s="33">
        <f t="shared" si="5"/>
        <v>0</v>
      </c>
      <c r="H22" s="33">
        <f t="shared" si="4"/>
        <v>0</v>
      </c>
      <c r="I22" s="41">
        <f t="shared" si="6"/>
        <v>0</v>
      </c>
    </row>
    <row r="23" spans="2:9" ht="30.75" hidden="1" outlineLevel="1">
      <c r="B23" s="32" t="str">
        <f>_Config!$D$12</f>
        <v>Interest on bank &amp; other loans</v>
      </c>
      <c r="C23" s="33">
        <f t="shared" si="0"/>
        <v>0</v>
      </c>
      <c r="D23" s="34">
        <f t="shared" si="1"/>
        <v>0</v>
      </c>
      <c r="E23" s="33">
        <f t="shared" si="2"/>
        <v>0</v>
      </c>
      <c r="F23" s="33">
        <f t="shared" si="3"/>
        <v>0</v>
      </c>
      <c r="G23" s="33">
        <f t="shared" si="5"/>
        <v>0</v>
      </c>
      <c r="H23" s="33">
        <f t="shared" si="4"/>
        <v>0</v>
      </c>
      <c r="I23" s="41">
        <f t="shared" si="6"/>
        <v>0</v>
      </c>
    </row>
    <row r="24" spans="2:9" ht="45.75" hidden="1" outlineLevel="1">
      <c r="B24" s="32" t="str">
        <f>_Config!$D$13</f>
        <v>Bank, credit card &amp; other financial charges</v>
      </c>
      <c r="C24" s="33">
        <f t="shared" si="0"/>
        <v>0</v>
      </c>
      <c r="D24" s="34">
        <f t="shared" si="1"/>
        <v>0</v>
      </c>
      <c r="E24" s="33">
        <f t="shared" si="2"/>
        <v>0</v>
      </c>
      <c r="F24" s="33">
        <f t="shared" si="3"/>
        <v>0</v>
      </c>
      <c r="G24" s="33">
        <f t="shared" si="5"/>
        <v>0</v>
      </c>
      <c r="H24" s="33">
        <f t="shared" si="4"/>
        <v>0</v>
      </c>
      <c r="I24" s="41">
        <f t="shared" si="6"/>
        <v>0</v>
      </c>
    </row>
    <row r="25" spans="2:9" ht="30.75" hidden="1" outlineLevel="1">
      <c r="B25" s="32" t="str">
        <f>_Config!$D$14</f>
        <v>Irrecoverable debts (bad debts)</v>
      </c>
      <c r="C25" s="33">
        <f t="shared" si="0"/>
        <v>0</v>
      </c>
      <c r="D25" s="34">
        <f t="shared" si="1"/>
        <v>0</v>
      </c>
      <c r="E25" s="33">
        <f t="shared" si="2"/>
        <v>0</v>
      </c>
      <c r="F25" s="33">
        <f t="shared" si="3"/>
        <v>0</v>
      </c>
      <c r="G25" s="33">
        <f t="shared" si="5"/>
        <v>0</v>
      </c>
      <c r="H25" s="33">
        <f t="shared" si="4"/>
        <v>0</v>
      </c>
      <c r="I25" s="41">
        <f t="shared" si="6"/>
        <v>0</v>
      </c>
    </row>
    <row r="26" spans="2:9" ht="45.75" hidden="1" outlineLevel="1">
      <c r="B26" s="32" t="str">
        <f>_Config!$D$15</f>
        <v>Accountancy, legal &amp; other professional fees</v>
      </c>
      <c r="C26" s="33">
        <f t="shared" si="0"/>
        <v>0</v>
      </c>
      <c r="D26" s="34">
        <f t="shared" si="1"/>
        <v>0</v>
      </c>
      <c r="E26" s="33">
        <f t="shared" si="2"/>
        <v>0</v>
      </c>
      <c r="F26" s="33">
        <f t="shared" si="3"/>
        <v>0</v>
      </c>
      <c r="G26" s="33">
        <f t="shared" si="5"/>
        <v>0</v>
      </c>
      <c r="H26" s="33">
        <f t="shared" si="4"/>
        <v>0</v>
      </c>
      <c r="I26" s="41">
        <f t="shared" si="6"/>
        <v>0</v>
      </c>
    </row>
    <row r="27" spans="2:9" ht="45.75" hidden="1" outlineLevel="1">
      <c r="B27" s="32" t="str">
        <f>_Config!$D$16</f>
        <v>Depreciation &amp; loss on sale of assets</v>
      </c>
      <c r="C27" s="33">
        <f t="shared" si="0"/>
        <v>0</v>
      </c>
      <c r="D27" s="34">
        <f t="shared" si="1"/>
        <v>0</v>
      </c>
      <c r="E27" s="33">
        <f t="shared" si="2"/>
        <v>0</v>
      </c>
      <c r="F27" s="33">
        <f t="shared" si="3"/>
        <v>0</v>
      </c>
      <c r="G27" s="33">
        <f t="shared" si="5"/>
        <v>0</v>
      </c>
      <c r="H27" s="33">
        <f t="shared" si="4"/>
        <v>0</v>
      </c>
      <c r="I27" s="41">
        <f t="shared" si="6"/>
        <v>0</v>
      </c>
    </row>
    <row r="28" spans="2:9" ht="30.75" hidden="1" outlineLevel="1">
      <c r="B28" s="32" t="str">
        <f>_Config!$D$17</f>
        <v>Other business expenses</v>
      </c>
      <c r="C28" s="33">
        <f t="shared" si="0"/>
        <v>0</v>
      </c>
      <c r="D28" s="34">
        <f t="shared" si="1"/>
        <v>0</v>
      </c>
      <c r="E28" s="33">
        <f t="shared" si="2"/>
        <v>0</v>
      </c>
      <c r="F28" s="33">
        <f t="shared" si="3"/>
        <v>0</v>
      </c>
      <c r="G28" s="33">
        <f t="shared" si="5"/>
        <v>0</v>
      </c>
      <c r="H28" s="33">
        <f t="shared" si="4"/>
        <v>0</v>
      </c>
      <c r="I28" s="41">
        <f t="shared" si="6"/>
        <v>0</v>
      </c>
    </row>
    <row r="29" spans="2:9" hidden="1" outlineLevel="1">
      <c r="B29" s="35" t="s">
        <v>151</v>
      </c>
      <c r="C29" s="36">
        <f>IF($F$4=_Config!$J$2,SUMIFS($F$36:$F$534,$B$36:$B$534,"&gt;="&amp;Q1_Start,$B$36:$B$534,"&lt;="&amp;Q1_End,$D$36:$D$534,"Expense")-SUMIFS($G$36:$G$534,$B$36:$B$534,"&gt;="&amp;Q1_Start,$B$36:$B$534,"&lt;="&amp;Q1_End,$D$36:$D$534,"Expense"),SUM(C14:C28))</f>
        <v>0</v>
      </c>
      <c r="D29" s="37">
        <f>IF($F$4=_Config!$J$2,SUMIFS($F$36:$F$534,$B$36:$B$534,"&gt;="&amp;Q2_Start,$B$36:$B$534,"&lt;="&amp;Q2_End,$D$36:$D$534,"Expense")-SUMIFS($G$36:$G$534,$B$36:$B$534,"&gt;="&amp;Q2_Start,$B$36:$B$534,"&lt;="&amp;Q2_End,$D$36:$D$534,"Expense"),SUM(D14:D28))</f>
        <v>0</v>
      </c>
      <c r="E29" s="36">
        <f>IF($F$4=_Config!$J$2,SUMIFS($F$36:$F$534,$B$36:$B$534,"&gt;="&amp;Q3_Start,$B$36:$B$534,"&lt;="&amp;Q3_End,$D$36:$D$534,"Expense")-SUMIFS($G$36:$G$534,$B$36:$B$534,"&gt;="&amp;Q3_Start,$B$36:$B$534,"&lt;="&amp;Q3_End,$D$36:$D$534,"Expense"),SUM(E14:E28))</f>
        <v>0</v>
      </c>
      <c r="F29" s="36">
        <f>IF($F$4=_Config!$J$2,SUMIFS($F$36:$F$534,$B$36:$B$534,"&gt;="&amp;Q4_Start,$B$36:$B$534,"&lt;="&amp;Q4_End,$D$36:$D$534,"Expense")-SUMIFS($G$36:$G$534,$B$36:$B$534,"&gt;="&amp;Q4_Start,$B$36:$B$534,"&lt;="&amp;Q4_End,$D$36:$D$534,"Expense"),SUM(F14:F28))</f>
        <v>0</v>
      </c>
      <c r="G29" s="36">
        <f>SUM(C29:F29)</f>
        <v>0</v>
      </c>
      <c r="H29" s="36">
        <f>IF($F$4=_Config!$J$2,0,SUM(H14:H28))</f>
        <v>0</v>
      </c>
      <c r="I29" s="42">
        <f>G29-H29</f>
        <v>0</v>
      </c>
    </row>
    <row r="30" spans="2:9" ht="30.75" hidden="1" outlineLevel="1">
      <c r="B30" s="43" t="s">
        <v>152</v>
      </c>
      <c r="C30" s="44">
        <f>C11-C29</f>
        <v>0</v>
      </c>
      <c r="D30" s="45">
        <f>D11-D29</f>
        <v>0</v>
      </c>
      <c r="E30" s="44">
        <f>E11-E29</f>
        <v>0</v>
      </c>
      <c r="F30" s="44">
        <f>F11-F29</f>
        <v>0</v>
      </c>
      <c r="G30" s="44">
        <f>G11-G29</f>
        <v>0</v>
      </c>
      <c r="H30" s="44"/>
      <c r="I30" s="46">
        <f>G30</f>
        <v>0</v>
      </c>
    </row>
    <row r="31" spans="2:9" hidden="1" outlineLevel="1">
      <c r="B31" s="219" t="s">
        <v>153</v>
      </c>
      <c r="C31" s="220">
        <f>IF($F$4=_Config!$J$2,C30,C30+SUMIFS($G$36:$G$534,$B$36:$B$534,"&gt;="&amp;Q1_Start,$B$36:$B$534,"&lt;="&amp;Q1_End,$D$36:$D$534,"Expense"))</f>
        <v>0</v>
      </c>
      <c r="D31" s="221">
        <f>IF($F$4=_Config!$J$2,D30,D30+SUMIFS($G$36:$G$534,$B$36:$B$534,"&gt;="&amp;Q2_Start,$B$36:$B$534,"&lt;="&amp;Q2_End,$D$36:$D$534,"Expense"))</f>
        <v>0</v>
      </c>
      <c r="E31" s="220">
        <f>IF($F$4=_Config!$J$2,E30,E30+SUMIFS($G$36:$G$534,$B$36:$B$534,"&gt;="&amp;Q3_Start,$B$36:$B$534,"&lt;="&amp;Q3_End,$D$36:$D$534,"Expense"))</f>
        <v>0</v>
      </c>
      <c r="F31" s="220">
        <f>IF($F$4=_Config!$J$2,F30,F30+SUMIFS($G$36:$G$534,$B$36:$B$534,"&gt;="&amp;Q4_Start,$B$36:$B$534,"&lt;="&amp;Q4_End,$D$36:$D$534,"Expense"))</f>
        <v>0</v>
      </c>
      <c r="G31" s="220">
        <f>IF($F$4=_Config!$J$2,G30,G30+H29)</f>
        <v>0</v>
      </c>
      <c r="H31" s="220"/>
      <c r="I31" s="222">
        <f>G31</f>
        <v>0</v>
      </c>
    </row>
    <row r="32" spans="2:9" ht="30.75" hidden="1" outlineLevel="1">
      <c r="B32" s="47" t="str">
        <f>_Config!$D$18</f>
        <v>Capital / Not Allowable</v>
      </c>
      <c r="C32" s="48">
        <f>SUMIFS($F$36:$F$534,$B$36:$B$534,"&gt;="&amp;Q1_Start,$B$36:$B$534,"&lt;="&amp;Q1_End,$E$36:$E$534,$B32)</f>
        <v>0</v>
      </c>
      <c r="D32" s="49">
        <f>SUMIFS($F$36:$F$534,$B$36:$B$534,"&gt;="&amp;Q2_Start,$B$36:$B$534,"&lt;="&amp;Q2_End,$E$36:$E$534,$B32)</f>
        <v>0</v>
      </c>
      <c r="E32" s="48">
        <f>SUMIFS($F$36:$F$534,$B$36:$B$534,"&gt;="&amp;Q3_Start,$B$36:$B$534,"&lt;="&amp;Q3_End,$E$36:$E$534,$B32)</f>
        <v>0</v>
      </c>
      <c r="F32" s="48">
        <f>SUMIFS($F$36:$F$534,$B$36:$B$534,"&gt;="&amp;Q4_Start,$B$36:$B$534,"&lt;="&amp;Q4_End,$E$36:$E$534,$B32)</f>
        <v>0</v>
      </c>
      <c r="G32" s="48">
        <f>SUM(C32:F32)</f>
        <v>0</v>
      </c>
      <c r="H32" s="48"/>
      <c r="I32" s="50"/>
    </row>
    <row r="33" spans="2:15" hidden="1" collapsed="1">
      <c r="B33" s="269" t="s">
        <v>154</v>
      </c>
      <c r="C33" s="270"/>
      <c r="D33" s="270"/>
      <c r="E33" s="270"/>
      <c r="F33" s="270"/>
      <c r="G33" s="270"/>
      <c r="H33" s="270"/>
      <c r="I33" s="270"/>
    </row>
    <row r="34" spans="2:15" ht="39.75" customHeight="1">
      <c r="B34" s="271" t="str">
        <f>"✏️  ENTER TRANSACTIONS BELOW  —  pick a Type, then a Category, then the Amount.  Hover any column heading for help.    "&amp;IF($C$4=_Config!$F$1,"💡 Cash basis: record each transaction on the date you were actually paid or paid out.","💡 Traditional (accruals) basis: record each transaction on its invoice / bill date, even if not yet paid.")</f>
        <v>✏️  ENTER TRANSACTIONS BELOW  —  pick a Type, then a Category, then the Amount.  Hover any column heading for help.    💡 Cash basis: record each transaction on the date you were actually paid or paid out.</v>
      </c>
      <c r="C34" s="272"/>
      <c r="D34" s="272"/>
      <c r="E34" s="272"/>
      <c r="F34" s="272"/>
      <c r="G34" s="272"/>
      <c r="H34" s="272"/>
      <c r="I34" s="51" t="s">
        <v>155</v>
      </c>
      <c r="K34" s="52"/>
      <c r="L34" s="52"/>
      <c r="M34" s="52"/>
      <c r="N34" s="52"/>
      <c r="O34" s="52"/>
    </row>
    <row r="35" spans="2:15" ht="21.75" customHeight="1">
      <c r="B35" s="53" t="str">
        <f>IF($C$4=_Config!$F$1,"Date paid / received","Date invoiced / billed")</f>
        <v>Date paid / received</v>
      </c>
      <c r="C35" s="54" t="s">
        <v>156</v>
      </c>
      <c r="D35" s="55" t="s">
        <v>157</v>
      </c>
      <c r="E35" s="54" t="s">
        <v>140</v>
      </c>
      <c r="F35" s="54" t="s">
        <v>158</v>
      </c>
      <c r="G35" s="56" t="s">
        <v>159</v>
      </c>
      <c r="H35" s="56" t="s">
        <v>160</v>
      </c>
      <c r="I35" s="57" t="s">
        <v>161</v>
      </c>
    </row>
    <row r="36" spans="2:15" ht="15" customHeight="1">
      <c r="B36" s="64"/>
      <c r="C36" s="65"/>
      <c r="D36" s="66"/>
      <c r="E36" s="67"/>
      <c r="F36" s="68"/>
      <c r="G36" s="69"/>
      <c r="H36" s="70"/>
      <c r="I36" s="71"/>
    </row>
    <row r="37" spans="2:15">
      <c r="B37" s="64"/>
      <c r="C37" s="65"/>
      <c r="D37" s="66"/>
      <c r="E37" s="67"/>
      <c r="F37" s="68"/>
      <c r="G37" s="69"/>
      <c r="H37" s="70"/>
      <c r="I37" s="71"/>
    </row>
    <row r="38" spans="2:15">
      <c r="B38" s="64"/>
      <c r="C38" s="65"/>
      <c r="D38" s="66"/>
      <c r="E38" s="67"/>
      <c r="F38" s="68"/>
      <c r="G38" s="69"/>
      <c r="H38" s="70"/>
      <c r="I38" s="71"/>
    </row>
    <row r="39" spans="2:15">
      <c r="B39" s="64"/>
      <c r="C39" s="65"/>
      <c r="D39" s="66"/>
      <c r="E39" s="67"/>
      <c r="F39" s="68"/>
      <c r="G39" s="69"/>
      <c r="H39" s="70"/>
      <c r="I39" s="71"/>
    </row>
    <row r="40" spans="2:15">
      <c r="B40" s="64"/>
      <c r="C40" s="65"/>
      <c r="D40" s="66"/>
      <c r="E40" s="67"/>
      <c r="F40" s="68"/>
      <c r="G40" s="69"/>
      <c r="H40" s="70"/>
      <c r="I40" s="71"/>
    </row>
    <row r="41" spans="2:15">
      <c r="B41" s="64"/>
      <c r="C41" s="65"/>
      <c r="D41" s="66"/>
      <c r="E41" s="67"/>
      <c r="F41" s="68"/>
      <c r="G41" s="69"/>
      <c r="H41" s="70"/>
      <c r="I41" s="71"/>
    </row>
    <row r="42" spans="2:15">
      <c r="B42" s="64"/>
      <c r="C42" s="65"/>
      <c r="D42" s="66"/>
      <c r="E42" s="67"/>
      <c r="F42" s="68"/>
      <c r="G42" s="69"/>
      <c r="H42" s="70"/>
      <c r="I42" s="71"/>
    </row>
    <row r="43" spans="2:15">
      <c r="B43" s="64"/>
      <c r="C43" s="65"/>
      <c r="D43" s="66"/>
      <c r="E43" s="67"/>
      <c r="F43" s="68"/>
      <c r="G43" s="69"/>
      <c r="H43" s="70"/>
      <c r="I43" s="71"/>
    </row>
    <row r="44" spans="2:15">
      <c r="B44" s="64"/>
      <c r="C44" s="65"/>
      <c r="D44" s="66"/>
      <c r="E44" s="67"/>
      <c r="F44" s="68"/>
      <c r="G44" s="69"/>
      <c r="H44" s="70"/>
      <c r="I44" s="71"/>
    </row>
    <row r="45" spans="2:15">
      <c r="B45" s="64"/>
      <c r="C45" s="65"/>
      <c r="D45" s="66"/>
      <c r="E45" s="67"/>
      <c r="F45" s="68"/>
      <c r="G45" s="69"/>
      <c r="H45" s="70"/>
      <c r="I45" s="71"/>
    </row>
    <row r="46" spans="2:15">
      <c r="B46" s="64"/>
      <c r="C46" s="65"/>
      <c r="D46" s="66"/>
      <c r="E46" s="67"/>
      <c r="F46" s="68"/>
      <c r="G46" s="69"/>
      <c r="H46" s="70"/>
      <c r="I46" s="71"/>
    </row>
    <row r="47" spans="2:15">
      <c r="B47" s="64"/>
      <c r="C47" s="65"/>
      <c r="D47" s="66"/>
      <c r="E47" s="67"/>
      <c r="F47" s="68"/>
      <c r="G47" s="69"/>
      <c r="H47" s="70"/>
      <c r="I47" s="71"/>
    </row>
    <row r="48" spans="2:15">
      <c r="B48" s="64"/>
      <c r="C48" s="65"/>
      <c r="D48" s="66"/>
      <c r="E48" s="67"/>
      <c r="F48" s="68"/>
      <c r="G48" s="69"/>
      <c r="H48" s="70"/>
      <c r="I48" s="71"/>
    </row>
    <row r="49" spans="2:9">
      <c r="B49" s="64"/>
      <c r="C49" s="65"/>
      <c r="D49" s="66"/>
      <c r="E49" s="67"/>
      <c r="F49" s="68"/>
      <c r="G49" s="69"/>
      <c r="H49" s="70"/>
      <c r="I49" s="71"/>
    </row>
    <row r="50" spans="2:9">
      <c r="B50" s="64"/>
      <c r="C50" s="65"/>
      <c r="D50" s="66"/>
      <c r="E50" s="67"/>
      <c r="F50" s="68"/>
      <c r="G50" s="69"/>
      <c r="H50" s="70"/>
      <c r="I50" s="71"/>
    </row>
    <row r="51" spans="2:9">
      <c r="B51" s="64"/>
      <c r="C51" s="65"/>
      <c r="D51" s="66"/>
      <c r="E51" s="67"/>
      <c r="F51" s="68"/>
      <c r="G51" s="69"/>
      <c r="H51" s="70"/>
      <c r="I51" s="71"/>
    </row>
    <row r="52" spans="2:9">
      <c r="B52" s="64"/>
      <c r="C52" s="65"/>
      <c r="D52" s="66"/>
      <c r="E52" s="67"/>
      <c r="F52" s="68"/>
      <c r="G52" s="69"/>
      <c r="H52" s="70"/>
      <c r="I52" s="71"/>
    </row>
    <row r="53" spans="2:9">
      <c r="B53" s="64"/>
      <c r="C53" s="65"/>
      <c r="D53" s="66"/>
      <c r="E53" s="67"/>
      <c r="F53" s="68"/>
      <c r="G53" s="69"/>
      <c r="H53" s="70"/>
      <c r="I53" s="71"/>
    </row>
    <row r="54" spans="2:9">
      <c r="B54" s="64"/>
      <c r="C54" s="65"/>
      <c r="D54" s="66"/>
      <c r="E54" s="67"/>
      <c r="F54" s="68"/>
      <c r="G54" s="69"/>
      <c r="H54" s="70"/>
      <c r="I54" s="71"/>
    </row>
    <row r="55" spans="2:9">
      <c r="B55" s="64"/>
      <c r="C55" s="65"/>
      <c r="D55" s="66"/>
      <c r="E55" s="67"/>
      <c r="F55" s="68"/>
      <c r="G55" s="69"/>
      <c r="H55" s="70"/>
      <c r="I55" s="71"/>
    </row>
    <row r="56" spans="2:9">
      <c r="B56" s="64"/>
      <c r="C56" s="65"/>
      <c r="D56" s="66"/>
      <c r="E56" s="67"/>
      <c r="F56" s="68"/>
      <c r="G56" s="69"/>
      <c r="H56" s="70"/>
      <c r="I56" s="71"/>
    </row>
    <row r="57" spans="2:9">
      <c r="B57" s="64"/>
      <c r="C57" s="65"/>
      <c r="D57" s="66"/>
      <c r="E57" s="67"/>
      <c r="F57" s="68"/>
      <c r="G57" s="69"/>
      <c r="H57" s="70"/>
      <c r="I57" s="71"/>
    </row>
    <row r="58" spans="2:9">
      <c r="B58" s="64"/>
      <c r="C58" s="65"/>
      <c r="D58" s="66"/>
      <c r="E58" s="67"/>
      <c r="F58" s="68"/>
      <c r="G58" s="69"/>
      <c r="H58" s="70"/>
      <c r="I58" s="71"/>
    </row>
    <row r="59" spans="2:9">
      <c r="B59" s="64"/>
      <c r="C59" s="65"/>
      <c r="D59" s="66"/>
      <c r="E59" s="67"/>
      <c r="F59" s="68"/>
      <c r="G59" s="69"/>
      <c r="H59" s="70"/>
      <c r="I59" s="71"/>
    </row>
    <row r="60" spans="2:9">
      <c r="B60" s="64"/>
      <c r="C60" s="65"/>
      <c r="D60" s="66"/>
      <c r="E60" s="67"/>
      <c r="F60" s="68"/>
      <c r="G60" s="69"/>
      <c r="H60" s="70"/>
      <c r="I60" s="71"/>
    </row>
    <row r="61" spans="2:9">
      <c r="B61" s="64"/>
      <c r="C61" s="65"/>
      <c r="D61" s="66"/>
      <c r="E61" s="67"/>
      <c r="F61" s="68"/>
      <c r="G61" s="69"/>
      <c r="H61" s="70"/>
      <c r="I61" s="71"/>
    </row>
    <row r="62" spans="2:9">
      <c r="B62" s="64"/>
      <c r="C62" s="65"/>
      <c r="D62" s="66"/>
      <c r="E62" s="67"/>
      <c r="F62" s="68"/>
      <c r="G62" s="69"/>
      <c r="H62" s="70"/>
      <c r="I62" s="71"/>
    </row>
    <row r="63" spans="2:9">
      <c r="B63" s="64"/>
      <c r="C63" s="65"/>
      <c r="D63" s="66"/>
      <c r="E63" s="67"/>
      <c r="F63" s="68"/>
      <c r="G63" s="69"/>
      <c r="H63" s="70"/>
      <c r="I63" s="71"/>
    </row>
    <row r="64" spans="2:9">
      <c r="B64" s="64"/>
      <c r="C64" s="65"/>
      <c r="D64" s="66"/>
      <c r="E64" s="67"/>
      <c r="F64" s="68"/>
      <c r="G64" s="69"/>
      <c r="H64" s="70"/>
      <c r="I64" s="71"/>
    </row>
    <row r="65" spans="2:9">
      <c r="B65" s="64"/>
      <c r="C65" s="65"/>
      <c r="D65" s="66"/>
      <c r="E65" s="67"/>
      <c r="F65" s="68"/>
      <c r="G65" s="69"/>
      <c r="H65" s="70"/>
      <c r="I65" s="71"/>
    </row>
    <row r="66" spans="2:9">
      <c r="B66" s="64"/>
      <c r="C66" s="65"/>
      <c r="D66" s="66"/>
      <c r="E66" s="67"/>
      <c r="F66" s="68"/>
      <c r="G66" s="69"/>
      <c r="H66" s="70"/>
      <c r="I66" s="71"/>
    </row>
    <row r="67" spans="2:9">
      <c r="B67" s="64"/>
      <c r="C67" s="65"/>
      <c r="D67" s="66"/>
      <c r="E67" s="67"/>
      <c r="F67" s="68"/>
      <c r="G67" s="69"/>
      <c r="H67" s="70"/>
      <c r="I67" s="71"/>
    </row>
    <row r="68" spans="2:9">
      <c r="B68" s="64"/>
      <c r="C68" s="65"/>
      <c r="D68" s="66"/>
      <c r="E68" s="67"/>
      <c r="F68" s="68"/>
      <c r="G68" s="69"/>
      <c r="H68" s="70"/>
      <c r="I68" s="71"/>
    </row>
    <row r="69" spans="2:9">
      <c r="B69" s="64"/>
      <c r="C69" s="65"/>
      <c r="D69" s="66"/>
      <c r="E69" s="67"/>
      <c r="F69" s="68"/>
      <c r="G69" s="69"/>
      <c r="H69" s="70"/>
      <c r="I69" s="71"/>
    </row>
    <row r="70" spans="2:9">
      <c r="B70" s="64"/>
      <c r="C70" s="65"/>
      <c r="D70" s="66"/>
      <c r="E70" s="67"/>
      <c r="F70" s="68"/>
      <c r="G70" s="69"/>
      <c r="H70" s="70"/>
      <c r="I70" s="71"/>
    </row>
    <row r="71" spans="2:9">
      <c r="B71" s="64"/>
      <c r="C71" s="65"/>
      <c r="D71" s="66"/>
      <c r="E71" s="67"/>
      <c r="F71" s="68"/>
      <c r="G71" s="69"/>
      <c r="H71" s="70"/>
      <c r="I71" s="71"/>
    </row>
    <row r="72" spans="2:9">
      <c r="B72" s="64"/>
      <c r="C72" s="65"/>
      <c r="D72" s="66"/>
      <c r="E72" s="67"/>
      <c r="F72" s="68"/>
      <c r="G72" s="69"/>
      <c r="H72" s="70"/>
      <c r="I72" s="71"/>
    </row>
    <row r="73" spans="2:9">
      <c r="B73" s="64"/>
      <c r="C73" s="65"/>
      <c r="D73" s="66"/>
      <c r="E73" s="67"/>
      <c r="F73" s="68"/>
      <c r="G73" s="69"/>
      <c r="H73" s="70"/>
      <c r="I73" s="71"/>
    </row>
    <row r="74" spans="2:9">
      <c r="B74" s="64"/>
      <c r="C74" s="65"/>
      <c r="D74" s="66"/>
      <c r="E74" s="67"/>
      <c r="F74" s="68"/>
      <c r="G74" s="69"/>
      <c r="H74" s="70"/>
      <c r="I74" s="71"/>
    </row>
    <row r="75" spans="2:9">
      <c r="B75" s="64"/>
      <c r="C75" s="65"/>
      <c r="D75" s="66"/>
      <c r="E75" s="67"/>
      <c r="F75" s="68"/>
      <c r="G75" s="69"/>
      <c r="H75" s="70"/>
      <c r="I75" s="71"/>
    </row>
    <row r="76" spans="2:9">
      <c r="B76" s="64"/>
      <c r="C76" s="65"/>
      <c r="D76" s="66"/>
      <c r="E76" s="67"/>
      <c r="F76" s="68"/>
      <c r="G76" s="69"/>
      <c r="H76" s="70"/>
      <c r="I76" s="71"/>
    </row>
    <row r="77" spans="2:9">
      <c r="B77" s="64"/>
      <c r="C77" s="65"/>
      <c r="D77" s="66"/>
      <c r="E77" s="67"/>
      <c r="F77" s="68"/>
      <c r="G77" s="69"/>
      <c r="H77" s="70"/>
      <c r="I77" s="71"/>
    </row>
    <row r="78" spans="2:9">
      <c r="B78" s="64"/>
      <c r="C78" s="65"/>
      <c r="D78" s="66"/>
      <c r="E78" s="67"/>
      <c r="F78" s="68"/>
      <c r="G78" s="69"/>
      <c r="H78" s="70"/>
      <c r="I78" s="71"/>
    </row>
    <row r="79" spans="2:9">
      <c r="B79" s="64"/>
      <c r="C79" s="65"/>
      <c r="D79" s="66"/>
      <c r="E79" s="67"/>
      <c r="F79" s="68"/>
      <c r="G79" s="69"/>
      <c r="H79" s="70"/>
      <c r="I79" s="71"/>
    </row>
    <row r="80" spans="2:9">
      <c r="B80" s="64"/>
      <c r="C80" s="65"/>
      <c r="D80" s="66"/>
      <c r="E80" s="67"/>
      <c r="F80" s="68"/>
      <c r="G80" s="69"/>
      <c r="H80" s="70"/>
      <c r="I80" s="71"/>
    </row>
    <row r="81" spans="2:9">
      <c r="B81" s="64"/>
      <c r="C81" s="65"/>
      <c r="D81" s="66"/>
      <c r="E81" s="67"/>
      <c r="F81" s="68"/>
      <c r="G81" s="69"/>
      <c r="H81" s="70"/>
      <c r="I81" s="71"/>
    </row>
    <row r="82" spans="2:9">
      <c r="B82" s="64"/>
      <c r="C82" s="65"/>
      <c r="D82" s="66"/>
      <c r="E82" s="67"/>
      <c r="F82" s="68"/>
      <c r="G82" s="69"/>
      <c r="H82" s="70"/>
      <c r="I82" s="71"/>
    </row>
    <row r="83" spans="2:9">
      <c r="B83" s="64"/>
      <c r="C83" s="65"/>
      <c r="D83" s="66"/>
      <c r="E83" s="67"/>
      <c r="F83" s="68"/>
      <c r="G83" s="69"/>
      <c r="H83" s="70"/>
      <c r="I83" s="71"/>
    </row>
    <row r="84" spans="2:9">
      <c r="B84" s="64"/>
      <c r="C84" s="65"/>
      <c r="D84" s="66"/>
      <c r="E84" s="67"/>
      <c r="F84" s="68"/>
      <c r="G84" s="69"/>
      <c r="H84" s="70"/>
      <c r="I84" s="71"/>
    </row>
    <row r="85" spans="2:9">
      <c r="B85" s="64"/>
      <c r="C85" s="65"/>
      <c r="D85" s="66"/>
      <c r="E85" s="67"/>
      <c r="F85" s="68"/>
      <c r="G85" s="69"/>
      <c r="H85" s="70"/>
      <c r="I85" s="71"/>
    </row>
    <row r="86" spans="2:9">
      <c r="B86" s="64"/>
      <c r="C86" s="65"/>
      <c r="D86" s="66"/>
      <c r="E86" s="67"/>
      <c r="F86" s="68"/>
      <c r="G86" s="69"/>
      <c r="H86" s="70"/>
      <c r="I86" s="71"/>
    </row>
    <row r="87" spans="2:9">
      <c r="B87" s="64"/>
      <c r="C87" s="65"/>
      <c r="D87" s="66"/>
      <c r="E87" s="67"/>
      <c r="F87" s="68"/>
      <c r="G87" s="69"/>
      <c r="H87" s="70"/>
      <c r="I87" s="71"/>
    </row>
    <row r="88" spans="2:9">
      <c r="B88" s="64"/>
      <c r="C88" s="65"/>
      <c r="D88" s="66"/>
      <c r="E88" s="67"/>
      <c r="F88" s="68"/>
      <c r="G88" s="69"/>
      <c r="H88" s="70"/>
      <c r="I88" s="71"/>
    </row>
    <row r="89" spans="2:9">
      <c r="B89" s="64"/>
      <c r="C89" s="65"/>
      <c r="D89" s="66"/>
      <c r="E89" s="67"/>
      <c r="F89" s="68"/>
      <c r="G89" s="69"/>
      <c r="H89" s="70"/>
      <c r="I89" s="71"/>
    </row>
    <row r="90" spans="2:9">
      <c r="B90" s="64"/>
      <c r="C90" s="65"/>
      <c r="D90" s="66"/>
      <c r="E90" s="67"/>
      <c r="F90" s="68"/>
      <c r="G90" s="69"/>
      <c r="H90" s="70"/>
      <c r="I90" s="71"/>
    </row>
    <row r="91" spans="2:9">
      <c r="B91" s="64"/>
      <c r="C91" s="65"/>
      <c r="D91" s="66"/>
      <c r="E91" s="67"/>
      <c r="F91" s="68"/>
      <c r="G91" s="69"/>
      <c r="H91" s="70"/>
      <c r="I91" s="71"/>
    </row>
    <row r="92" spans="2:9">
      <c r="B92" s="64"/>
      <c r="C92" s="65"/>
      <c r="D92" s="66"/>
      <c r="E92" s="67"/>
      <c r="F92" s="68"/>
      <c r="G92" s="69"/>
      <c r="H92" s="70"/>
      <c r="I92" s="71"/>
    </row>
    <row r="93" spans="2:9">
      <c r="B93" s="64"/>
      <c r="C93" s="65"/>
      <c r="D93" s="66"/>
      <c r="E93" s="67"/>
      <c r="F93" s="68"/>
      <c r="G93" s="69"/>
      <c r="H93" s="70"/>
      <c r="I93" s="71"/>
    </row>
    <row r="94" spans="2:9">
      <c r="B94" s="64"/>
      <c r="C94" s="65"/>
      <c r="D94" s="66"/>
      <c r="E94" s="67"/>
      <c r="F94" s="68"/>
      <c r="G94" s="69"/>
      <c r="H94" s="70"/>
      <c r="I94" s="71"/>
    </row>
    <row r="95" spans="2:9">
      <c r="B95" s="64"/>
      <c r="C95" s="65"/>
      <c r="D95" s="66"/>
      <c r="E95" s="67"/>
      <c r="F95" s="68"/>
      <c r="G95" s="69"/>
      <c r="H95" s="70"/>
      <c r="I95" s="71"/>
    </row>
    <row r="96" spans="2:9">
      <c r="B96" s="64"/>
      <c r="C96" s="65"/>
      <c r="D96" s="66"/>
      <c r="E96" s="67"/>
      <c r="F96" s="68"/>
      <c r="G96" s="69"/>
      <c r="H96" s="70"/>
      <c r="I96" s="71"/>
    </row>
    <row r="97" spans="2:9">
      <c r="B97" s="64"/>
      <c r="C97" s="65"/>
      <c r="D97" s="66"/>
      <c r="E97" s="67"/>
      <c r="F97" s="68"/>
      <c r="G97" s="69"/>
      <c r="H97" s="70"/>
      <c r="I97" s="71"/>
    </row>
    <row r="98" spans="2:9">
      <c r="B98" s="64"/>
      <c r="C98" s="65"/>
      <c r="D98" s="66"/>
      <c r="E98" s="67"/>
      <c r="F98" s="68"/>
      <c r="G98" s="69"/>
      <c r="H98" s="70"/>
      <c r="I98" s="71"/>
    </row>
    <row r="99" spans="2:9">
      <c r="B99" s="64"/>
      <c r="C99" s="65"/>
      <c r="D99" s="66"/>
      <c r="E99" s="67"/>
      <c r="F99" s="68"/>
      <c r="G99" s="69"/>
      <c r="H99" s="70"/>
      <c r="I99" s="71"/>
    </row>
    <row r="100" spans="2:9">
      <c r="B100" s="64"/>
      <c r="C100" s="65"/>
      <c r="D100" s="66"/>
      <c r="E100" s="67"/>
      <c r="F100" s="68"/>
      <c r="G100" s="69"/>
      <c r="H100" s="70"/>
      <c r="I100" s="71"/>
    </row>
    <row r="101" spans="2:9">
      <c r="B101" s="64"/>
      <c r="C101" s="65"/>
      <c r="D101" s="66"/>
      <c r="E101" s="67"/>
      <c r="F101" s="68"/>
      <c r="G101" s="69"/>
      <c r="H101" s="70"/>
      <c r="I101" s="71"/>
    </row>
    <row r="102" spans="2:9">
      <c r="B102" s="64"/>
      <c r="C102" s="65"/>
      <c r="D102" s="66"/>
      <c r="E102" s="67"/>
      <c r="F102" s="68"/>
      <c r="G102" s="69"/>
      <c r="H102" s="70"/>
      <c r="I102" s="71"/>
    </row>
    <row r="103" spans="2:9">
      <c r="B103" s="64"/>
      <c r="C103" s="65"/>
      <c r="D103" s="66"/>
      <c r="E103" s="67"/>
      <c r="F103" s="68"/>
      <c r="G103" s="69"/>
      <c r="H103" s="70"/>
      <c r="I103" s="71"/>
    </row>
    <row r="104" spans="2:9">
      <c r="B104" s="64"/>
      <c r="C104" s="65"/>
      <c r="D104" s="66"/>
      <c r="E104" s="67"/>
      <c r="F104" s="68"/>
      <c r="G104" s="69"/>
      <c r="H104" s="70"/>
      <c r="I104" s="71"/>
    </row>
    <row r="105" spans="2:9">
      <c r="B105" s="64"/>
      <c r="C105" s="65"/>
      <c r="D105" s="66"/>
      <c r="E105" s="67"/>
      <c r="F105" s="68"/>
      <c r="G105" s="69"/>
      <c r="H105" s="70"/>
      <c r="I105" s="71"/>
    </row>
    <row r="106" spans="2:9">
      <c r="B106" s="64"/>
      <c r="C106" s="65"/>
      <c r="D106" s="66"/>
      <c r="E106" s="67"/>
      <c r="F106" s="68"/>
      <c r="G106" s="69"/>
      <c r="H106" s="70"/>
      <c r="I106" s="71"/>
    </row>
    <row r="107" spans="2:9">
      <c r="B107" s="64"/>
      <c r="C107" s="65"/>
      <c r="D107" s="66"/>
      <c r="E107" s="67"/>
      <c r="F107" s="68"/>
      <c r="G107" s="69"/>
      <c r="H107" s="70"/>
      <c r="I107" s="71"/>
    </row>
    <row r="108" spans="2:9">
      <c r="B108" s="64"/>
      <c r="C108" s="65"/>
      <c r="D108" s="66"/>
      <c r="E108" s="72"/>
      <c r="F108" s="68"/>
      <c r="G108" s="69"/>
      <c r="H108" s="70"/>
      <c r="I108" s="71"/>
    </row>
    <row r="109" spans="2:9">
      <c r="B109" s="64"/>
      <c r="C109" s="65"/>
      <c r="D109" s="66"/>
      <c r="E109" s="67"/>
      <c r="F109" s="68"/>
      <c r="G109" s="69"/>
      <c r="H109" s="70"/>
      <c r="I109" s="71"/>
    </row>
    <row r="110" spans="2:9">
      <c r="B110" s="64"/>
      <c r="C110" s="65"/>
      <c r="D110" s="66"/>
      <c r="E110" s="67"/>
      <c r="F110" s="68"/>
      <c r="G110" s="69"/>
      <c r="H110" s="70"/>
      <c r="I110" s="71"/>
    </row>
    <row r="111" spans="2:9">
      <c r="B111" s="64"/>
      <c r="C111" s="65"/>
      <c r="D111" s="66"/>
      <c r="E111" s="67"/>
      <c r="F111" s="68"/>
      <c r="G111" s="69"/>
      <c r="H111" s="70"/>
      <c r="I111" s="71"/>
    </row>
    <row r="112" spans="2:9">
      <c r="B112" s="64"/>
      <c r="C112" s="65"/>
      <c r="D112" s="66"/>
      <c r="E112" s="67"/>
      <c r="F112" s="68"/>
      <c r="G112" s="69"/>
      <c r="H112" s="70"/>
      <c r="I112" s="71"/>
    </row>
    <row r="113" spans="2:9">
      <c r="B113" s="64"/>
      <c r="C113" s="65"/>
      <c r="D113" s="66"/>
      <c r="E113" s="67"/>
      <c r="F113" s="68"/>
      <c r="G113" s="69"/>
      <c r="H113" s="70"/>
      <c r="I113" s="71"/>
    </row>
    <row r="114" spans="2:9">
      <c r="B114" s="64"/>
      <c r="C114" s="65"/>
      <c r="D114" s="66"/>
      <c r="E114" s="67"/>
      <c r="F114" s="68"/>
      <c r="G114" s="69"/>
      <c r="H114" s="70"/>
      <c r="I114" s="71"/>
    </row>
    <row r="115" spans="2:9">
      <c r="B115" s="64"/>
      <c r="C115" s="65"/>
      <c r="D115" s="66"/>
      <c r="E115" s="67"/>
      <c r="F115" s="68"/>
      <c r="G115" s="69"/>
      <c r="H115" s="70"/>
      <c r="I115" s="71"/>
    </row>
    <row r="116" spans="2:9">
      <c r="B116" s="64"/>
      <c r="C116" s="65"/>
      <c r="D116" s="66"/>
      <c r="E116" s="67"/>
      <c r="F116" s="68"/>
      <c r="G116" s="69"/>
      <c r="H116" s="70"/>
      <c r="I116" s="71"/>
    </row>
    <row r="117" spans="2:9">
      <c r="B117" s="64"/>
      <c r="C117" s="65"/>
      <c r="D117" s="66"/>
      <c r="E117" s="67"/>
      <c r="F117" s="68"/>
      <c r="G117" s="69"/>
      <c r="H117" s="70"/>
      <c r="I117" s="71"/>
    </row>
    <row r="118" spans="2:9">
      <c r="B118" s="64"/>
      <c r="C118" s="65"/>
      <c r="D118" s="66"/>
      <c r="E118" s="67"/>
      <c r="F118" s="68"/>
      <c r="G118" s="69"/>
      <c r="H118" s="70"/>
      <c r="I118" s="71"/>
    </row>
    <row r="119" spans="2:9">
      <c r="B119" s="64"/>
      <c r="C119" s="65"/>
      <c r="D119" s="66"/>
      <c r="E119" s="67"/>
      <c r="F119" s="68"/>
      <c r="G119" s="69"/>
      <c r="H119" s="70"/>
      <c r="I119" s="71"/>
    </row>
    <row r="120" spans="2:9">
      <c r="B120" s="64"/>
      <c r="C120" s="65"/>
      <c r="D120" s="66"/>
      <c r="E120" s="67"/>
      <c r="F120" s="68"/>
      <c r="G120" s="69"/>
      <c r="H120" s="70"/>
      <c r="I120" s="71"/>
    </row>
    <row r="121" spans="2:9">
      <c r="B121" s="64"/>
      <c r="C121" s="65"/>
      <c r="D121" s="66"/>
      <c r="E121" s="67"/>
      <c r="F121" s="68"/>
      <c r="G121" s="69"/>
      <c r="H121" s="70"/>
      <c r="I121" s="71"/>
    </row>
    <row r="122" spans="2:9">
      <c r="B122" s="64"/>
      <c r="C122" s="65"/>
      <c r="D122" s="66"/>
      <c r="E122" s="67"/>
      <c r="F122" s="68"/>
      <c r="G122" s="69"/>
      <c r="H122" s="70"/>
      <c r="I122" s="71"/>
    </row>
    <row r="123" spans="2:9">
      <c r="B123" s="64"/>
      <c r="C123" s="65"/>
      <c r="D123" s="66"/>
      <c r="E123" s="67"/>
      <c r="F123" s="68"/>
      <c r="G123" s="69"/>
      <c r="H123" s="70"/>
      <c r="I123" s="71"/>
    </row>
    <row r="124" spans="2:9">
      <c r="B124" s="64"/>
      <c r="C124" s="65"/>
      <c r="D124" s="66"/>
      <c r="E124" s="67"/>
      <c r="F124" s="68"/>
      <c r="G124" s="69"/>
      <c r="H124" s="70"/>
      <c r="I124" s="71"/>
    </row>
    <row r="125" spans="2:9">
      <c r="B125" s="64"/>
      <c r="C125" s="65"/>
      <c r="D125" s="66"/>
      <c r="E125" s="67"/>
      <c r="F125" s="68"/>
      <c r="G125" s="69"/>
      <c r="H125" s="70"/>
      <c r="I125" s="71"/>
    </row>
    <row r="126" spans="2:9">
      <c r="B126" s="64"/>
      <c r="C126" s="65"/>
      <c r="D126" s="66"/>
      <c r="E126" s="67"/>
      <c r="F126" s="68"/>
      <c r="G126" s="69"/>
      <c r="H126" s="70"/>
      <c r="I126" s="71"/>
    </row>
    <row r="127" spans="2:9">
      <c r="B127" s="64"/>
      <c r="C127" s="65"/>
      <c r="D127" s="66"/>
      <c r="E127" s="67"/>
      <c r="F127" s="68"/>
      <c r="G127" s="69"/>
      <c r="H127" s="70"/>
      <c r="I127" s="71"/>
    </row>
    <row r="128" spans="2:9">
      <c r="B128" s="64"/>
      <c r="C128" s="65"/>
      <c r="D128" s="66"/>
      <c r="E128" s="67"/>
      <c r="F128" s="68"/>
      <c r="G128" s="69"/>
      <c r="H128" s="70"/>
      <c r="I128" s="71"/>
    </row>
    <row r="129" spans="2:9">
      <c r="B129" s="64"/>
      <c r="C129" s="65"/>
      <c r="D129" s="66"/>
      <c r="E129" s="67"/>
      <c r="F129" s="68"/>
      <c r="G129" s="69"/>
      <c r="H129" s="70"/>
      <c r="I129" s="71"/>
    </row>
    <row r="130" spans="2:9">
      <c r="B130" s="64"/>
      <c r="C130" s="65"/>
      <c r="D130" s="66"/>
      <c r="E130" s="67"/>
      <c r="F130" s="68"/>
      <c r="G130" s="69"/>
      <c r="H130" s="70"/>
      <c r="I130" s="71"/>
    </row>
    <row r="131" spans="2:9">
      <c r="B131" s="64"/>
      <c r="C131" s="65"/>
      <c r="D131" s="66"/>
      <c r="E131" s="67"/>
      <c r="F131" s="68"/>
      <c r="G131" s="69"/>
      <c r="H131" s="70"/>
      <c r="I131" s="71"/>
    </row>
    <row r="132" spans="2:9">
      <c r="B132" s="64"/>
      <c r="C132" s="65"/>
      <c r="D132" s="66"/>
      <c r="E132" s="67"/>
      <c r="F132" s="68"/>
      <c r="G132" s="69"/>
      <c r="H132" s="70"/>
      <c r="I132" s="71"/>
    </row>
    <row r="133" spans="2:9">
      <c r="B133" s="64"/>
      <c r="C133" s="65"/>
      <c r="D133" s="66"/>
      <c r="E133" s="67"/>
      <c r="F133" s="68"/>
      <c r="G133" s="69"/>
      <c r="H133" s="70"/>
      <c r="I133" s="71"/>
    </row>
    <row r="134" spans="2:9">
      <c r="B134" s="64"/>
      <c r="C134" s="65"/>
      <c r="D134" s="66"/>
      <c r="E134" s="67"/>
      <c r="F134" s="68"/>
      <c r="G134" s="69"/>
      <c r="H134" s="70"/>
      <c r="I134" s="71"/>
    </row>
    <row r="135" spans="2:9">
      <c r="B135" s="64"/>
      <c r="C135" s="65"/>
      <c r="D135" s="66"/>
      <c r="E135" s="67"/>
      <c r="F135" s="68"/>
      <c r="G135" s="69"/>
      <c r="H135" s="70"/>
      <c r="I135" s="71"/>
    </row>
    <row r="136" spans="2:9">
      <c r="B136" s="64"/>
      <c r="C136" s="65"/>
      <c r="D136" s="66"/>
      <c r="E136" s="67"/>
      <c r="F136" s="68"/>
      <c r="G136" s="69"/>
      <c r="H136" s="70"/>
      <c r="I136" s="71"/>
    </row>
    <row r="137" spans="2:9">
      <c r="B137" s="64"/>
      <c r="C137" s="65"/>
      <c r="D137" s="66"/>
      <c r="E137" s="67"/>
      <c r="F137" s="68"/>
      <c r="G137" s="69"/>
      <c r="H137" s="70"/>
      <c r="I137" s="71"/>
    </row>
    <row r="138" spans="2:9">
      <c r="B138" s="64"/>
      <c r="C138" s="65"/>
      <c r="D138" s="66"/>
      <c r="E138" s="67"/>
      <c r="F138" s="68"/>
      <c r="G138" s="69"/>
      <c r="H138" s="70"/>
      <c r="I138" s="71"/>
    </row>
    <row r="139" spans="2:9">
      <c r="B139" s="64"/>
      <c r="C139" s="65"/>
      <c r="D139" s="66"/>
      <c r="E139" s="67"/>
      <c r="F139" s="68"/>
      <c r="G139" s="69"/>
      <c r="H139" s="70"/>
      <c r="I139" s="71"/>
    </row>
    <row r="140" spans="2:9">
      <c r="B140" s="64"/>
      <c r="C140" s="65"/>
      <c r="D140" s="66"/>
      <c r="E140" s="67"/>
      <c r="F140" s="68"/>
      <c r="G140" s="69"/>
      <c r="H140" s="70"/>
      <c r="I140" s="71"/>
    </row>
    <row r="141" spans="2:9">
      <c r="B141" s="64"/>
      <c r="C141" s="65"/>
      <c r="D141" s="66"/>
      <c r="E141" s="67"/>
      <c r="F141" s="68"/>
      <c r="G141" s="69"/>
      <c r="H141" s="70"/>
      <c r="I141" s="71"/>
    </row>
    <row r="142" spans="2:9">
      <c r="B142" s="64"/>
      <c r="C142" s="65"/>
      <c r="D142" s="66"/>
      <c r="E142" s="67"/>
      <c r="F142" s="68"/>
      <c r="G142" s="69"/>
      <c r="H142" s="70"/>
      <c r="I142" s="71"/>
    </row>
    <row r="143" spans="2:9">
      <c r="B143" s="64"/>
      <c r="C143" s="65"/>
      <c r="D143" s="66"/>
      <c r="E143" s="67"/>
      <c r="F143" s="68"/>
      <c r="G143" s="69"/>
      <c r="H143" s="70"/>
      <c r="I143" s="71"/>
    </row>
    <row r="144" spans="2:9">
      <c r="B144" s="64"/>
      <c r="C144" s="65"/>
      <c r="D144" s="66"/>
      <c r="E144" s="67"/>
      <c r="F144" s="68"/>
      <c r="G144" s="69"/>
      <c r="H144" s="70"/>
      <c r="I144" s="71"/>
    </row>
    <row r="145" spans="2:9">
      <c r="B145" s="64"/>
      <c r="C145" s="65"/>
      <c r="D145" s="66"/>
      <c r="E145" s="67"/>
      <c r="F145" s="68"/>
      <c r="G145" s="69"/>
      <c r="H145" s="70"/>
      <c r="I145" s="71"/>
    </row>
    <row r="146" spans="2:9">
      <c r="B146" s="64"/>
      <c r="C146" s="65"/>
      <c r="D146" s="66"/>
      <c r="E146" s="67"/>
      <c r="F146" s="68"/>
      <c r="G146" s="69"/>
      <c r="H146" s="70"/>
      <c r="I146" s="71"/>
    </row>
    <row r="147" spans="2:9">
      <c r="B147" s="64"/>
      <c r="C147" s="65"/>
      <c r="D147" s="66"/>
      <c r="E147" s="67"/>
      <c r="F147" s="68"/>
      <c r="G147" s="69"/>
      <c r="H147" s="70"/>
      <c r="I147" s="71"/>
    </row>
    <row r="148" spans="2:9">
      <c r="B148" s="64"/>
      <c r="C148" s="65"/>
      <c r="D148" s="66"/>
      <c r="E148" s="67"/>
      <c r="F148" s="68"/>
      <c r="G148" s="69"/>
      <c r="H148" s="70"/>
      <c r="I148" s="71"/>
    </row>
    <row r="149" spans="2:9">
      <c r="B149" s="64"/>
      <c r="C149" s="65"/>
      <c r="D149" s="66"/>
      <c r="E149" s="67"/>
      <c r="F149" s="68"/>
      <c r="G149" s="69"/>
      <c r="H149" s="70"/>
      <c r="I149" s="71"/>
    </row>
    <row r="150" spans="2:9">
      <c r="B150" s="64"/>
      <c r="C150" s="65"/>
      <c r="D150" s="66"/>
      <c r="E150" s="67"/>
      <c r="F150" s="68"/>
      <c r="G150" s="69"/>
      <c r="H150" s="70"/>
      <c r="I150" s="71"/>
    </row>
    <row r="151" spans="2:9">
      <c r="B151" s="64"/>
      <c r="C151" s="65"/>
      <c r="D151" s="66"/>
      <c r="E151" s="67"/>
      <c r="F151" s="68"/>
      <c r="G151" s="69"/>
      <c r="H151" s="70"/>
      <c r="I151" s="71"/>
    </row>
    <row r="152" spans="2:9">
      <c r="B152" s="64"/>
      <c r="C152" s="65"/>
      <c r="D152" s="66"/>
      <c r="E152" s="67"/>
      <c r="F152" s="68"/>
      <c r="G152" s="69"/>
      <c r="H152" s="70"/>
      <c r="I152" s="71"/>
    </row>
    <row r="153" spans="2:9">
      <c r="B153" s="64"/>
      <c r="C153" s="65"/>
      <c r="D153" s="66"/>
      <c r="E153" s="67"/>
      <c r="F153" s="68"/>
      <c r="G153" s="69"/>
      <c r="H153" s="70"/>
      <c r="I153" s="71"/>
    </row>
    <row r="154" spans="2:9">
      <c r="B154" s="64"/>
      <c r="C154" s="65"/>
      <c r="D154" s="66"/>
      <c r="E154" s="67"/>
      <c r="F154" s="68"/>
      <c r="G154" s="69"/>
      <c r="H154" s="70"/>
      <c r="I154" s="71"/>
    </row>
    <row r="155" spans="2:9">
      <c r="B155" s="64"/>
      <c r="C155" s="65"/>
      <c r="D155" s="66"/>
      <c r="E155" s="67"/>
      <c r="F155" s="68"/>
      <c r="G155" s="69"/>
      <c r="H155" s="70"/>
      <c r="I155" s="71"/>
    </row>
    <row r="156" spans="2:9">
      <c r="B156" s="64"/>
      <c r="C156" s="65"/>
      <c r="D156" s="66"/>
      <c r="E156" s="67"/>
      <c r="F156" s="68"/>
      <c r="G156" s="69"/>
      <c r="H156" s="70"/>
      <c r="I156" s="71"/>
    </row>
    <row r="157" spans="2:9">
      <c r="B157" s="64"/>
      <c r="C157" s="65"/>
      <c r="D157" s="66"/>
      <c r="E157" s="67"/>
      <c r="F157" s="68"/>
      <c r="G157" s="69"/>
      <c r="H157" s="70"/>
      <c r="I157" s="71"/>
    </row>
    <row r="158" spans="2:9">
      <c r="B158" s="64"/>
      <c r="C158" s="65"/>
      <c r="D158" s="66"/>
      <c r="E158" s="67"/>
      <c r="F158" s="68"/>
      <c r="G158" s="69"/>
      <c r="H158" s="70"/>
      <c r="I158" s="71"/>
    </row>
    <row r="159" spans="2:9">
      <c r="B159" s="64"/>
      <c r="C159" s="65"/>
      <c r="D159" s="66"/>
      <c r="E159" s="67"/>
      <c r="F159" s="68"/>
      <c r="G159" s="69"/>
      <c r="H159" s="70"/>
      <c r="I159" s="71"/>
    </row>
    <row r="160" spans="2:9">
      <c r="B160" s="64"/>
      <c r="C160" s="65"/>
      <c r="D160" s="66"/>
      <c r="E160" s="67"/>
      <c r="F160" s="68"/>
      <c r="G160" s="69"/>
      <c r="H160" s="70"/>
      <c r="I160" s="71"/>
    </row>
    <row r="161" spans="2:9">
      <c r="B161" s="64"/>
      <c r="C161" s="65"/>
      <c r="D161" s="66"/>
      <c r="E161" s="67"/>
      <c r="F161" s="68"/>
      <c r="G161" s="69"/>
      <c r="H161" s="70"/>
      <c r="I161" s="71"/>
    </row>
    <row r="162" spans="2:9">
      <c r="B162" s="64"/>
      <c r="C162" s="65"/>
      <c r="D162" s="66"/>
      <c r="E162" s="67"/>
      <c r="F162" s="68"/>
      <c r="G162" s="69"/>
      <c r="H162" s="70"/>
      <c r="I162" s="71"/>
    </row>
    <row r="163" spans="2:9">
      <c r="B163" s="64"/>
      <c r="C163" s="65"/>
      <c r="D163" s="66"/>
      <c r="E163" s="67"/>
      <c r="F163" s="68"/>
      <c r="G163" s="69"/>
      <c r="H163" s="70"/>
      <c r="I163" s="71"/>
    </row>
    <row r="164" spans="2:9">
      <c r="B164" s="64"/>
      <c r="C164" s="65"/>
      <c r="D164" s="66"/>
      <c r="E164" s="67"/>
      <c r="F164" s="68"/>
      <c r="G164" s="69"/>
      <c r="H164" s="70"/>
      <c r="I164" s="71"/>
    </row>
    <row r="165" spans="2:9">
      <c r="B165" s="64"/>
      <c r="C165" s="65"/>
      <c r="D165" s="66"/>
      <c r="E165" s="67"/>
      <c r="F165" s="68"/>
      <c r="G165" s="69"/>
      <c r="H165" s="70"/>
      <c r="I165" s="71"/>
    </row>
    <row r="166" spans="2:9">
      <c r="B166" s="64"/>
      <c r="C166" s="65"/>
      <c r="D166" s="66"/>
      <c r="E166" s="67"/>
      <c r="F166" s="68"/>
      <c r="G166" s="69"/>
      <c r="H166" s="70"/>
      <c r="I166" s="71"/>
    </row>
    <row r="167" spans="2:9">
      <c r="B167" s="64"/>
      <c r="C167" s="65"/>
      <c r="D167" s="66"/>
      <c r="E167" s="67"/>
      <c r="F167" s="68"/>
      <c r="G167" s="69"/>
      <c r="H167" s="70"/>
      <c r="I167" s="71"/>
    </row>
    <row r="168" spans="2:9">
      <c r="B168" s="64"/>
      <c r="C168" s="65"/>
      <c r="D168" s="66"/>
      <c r="E168" s="67"/>
      <c r="F168" s="68"/>
      <c r="G168" s="69"/>
      <c r="H168" s="70"/>
      <c r="I168" s="71"/>
    </row>
    <row r="169" spans="2:9">
      <c r="B169" s="64"/>
      <c r="C169" s="65"/>
      <c r="D169" s="66"/>
      <c r="E169" s="67"/>
      <c r="F169" s="68"/>
      <c r="G169" s="69"/>
      <c r="H169" s="70"/>
      <c r="I169" s="71"/>
    </row>
    <row r="170" spans="2:9">
      <c r="B170" s="64"/>
      <c r="C170" s="65"/>
      <c r="D170" s="66"/>
      <c r="E170" s="67"/>
      <c r="F170" s="68"/>
      <c r="G170" s="69"/>
      <c r="H170" s="70"/>
      <c r="I170" s="71"/>
    </row>
    <row r="171" spans="2:9">
      <c r="B171" s="64"/>
      <c r="C171" s="65"/>
      <c r="D171" s="66"/>
      <c r="E171" s="67"/>
      <c r="F171" s="68"/>
      <c r="G171" s="69"/>
      <c r="H171" s="70"/>
      <c r="I171" s="71"/>
    </row>
    <row r="172" spans="2:9">
      <c r="B172" s="64"/>
      <c r="C172" s="65"/>
      <c r="D172" s="66"/>
      <c r="E172" s="67"/>
      <c r="F172" s="68"/>
      <c r="G172" s="69"/>
      <c r="H172" s="70"/>
      <c r="I172" s="71"/>
    </row>
    <row r="173" spans="2:9">
      <c r="B173" s="64"/>
      <c r="C173" s="65"/>
      <c r="D173" s="66"/>
      <c r="E173" s="67"/>
      <c r="F173" s="68"/>
      <c r="G173" s="69"/>
      <c r="H173" s="70"/>
      <c r="I173" s="71"/>
    </row>
    <row r="174" spans="2:9">
      <c r="B174" s="64"/>
      <c r="C174" s="65"/>
      <c r="D174" s="66"/>
      <c r="E174" s="67"/>
      <c r="F174" s="68"/>
      <c r="G174" s="69"/>
      <c r="H174" s="70"/>
      <c r="I174" s="71"/>
    </row>
    <row r="175" spans="2:9">
      <c r="B175" s="64"/>
      <c r="C175" s="65"/>
      <c r="D175" s="66"/>
      <c r="E175" s="67"/>
      <c r="F175" s="68"/>
      <c r="G175" s="69"/>
      <c r="H175" s="70"/>
      <c r="I175" s="71"/>
    </row>
    <row r="176" spans="2:9">
      <c r="B176" s="64"/>
      <c r="C176" s="65"/>
      <c r="D176" s="66"/>
      <c r="E176" s="67"/>
      <c r="F176" s="68"/>
      <c r="G176" s="69"/>
      <c r="H176" s="70"/>
      <c r="I176" s="71"/>
    </row>
    <row r="177" spans="2:9">
      <c r="B177" s="64"/>
      <c r="C177" s="65"/>
      <c r="D177" s="66"/>
      <c r="E177" s="67"/>
      <c r="F177" s="68"/>
      <c r="G177" s="69"/>
      <c r="H177" s="70"/>
      <c r="I177" s="71"/>
    </row>
    <row r="178" spans="2:9">
      <c r="B178" s="64"/>
      <c r="C178" s="65"/>
      <c r="D178" s="66"/>
      <c r="E178" s="67"/>
      <c r="F178" s="68"/>
      <c r="G178" s="69"/>
      <c r="H178" s="70"/>
      <c r="I178" s="71"/>
    </row>
    <row r="179" spans="2:9">
      <c r="B179" s="64"/>
      <c r="C179" s="65"/>
      <c r="D179" s="66"/>
      <c r="E179" s="67"/>
      <c r="F179" s="68"/>
      <c r="G179" s="69"/>
      <c r="H179" s="70"/>
      <c r="I179" s="71"/>
    </row>
    <row r="180" spans="2:9">
      <c r="B180" s="64"/>
      <c r="C180" s="65"/>
      <c r="D180" s="66"/>
      <c r="E180" s="67"/>
      <c r="F180" s="68"/>
      <c r="G180" s="69"/>
      <c r="H180" s="70"/>
      <c r="I180" s="71"/>
    </row>
    <row r="181" spans="2:9">
      <c r="B181" s="64"/>
      <c r="C181" s="65"/>
      <c r="D181" s="66"/>
      <c r="E181" s="67"/>
      <c r="F181" s="68"/>
      <c r="G181" s="69"/>
      <c r="H181" s="70"/>
      <c r="I181" s="71"/>
    </row>
    <row r="182" spans="2:9">
      <c r="B182" s="64"/>
      <c r="C182" s="65"/>
      <c r="D182" s="66"/>
      <c r="E182" s="67"/>
      <c r="F182" s="68"/>
      <c r="G182" s="69"/>
      <c r="H182" s="70"/>
      <c r="I182" s="71"/>
    </row>
    <row r="183" spans="2:9">
      <c r="B183" s="64"/>
      <c r="C183" s="65"/>
      <c r="D183" s="66"/>
      <c r="E183" s="67"/>
      <c r="F183" s="68"/>
      <c r="G183" s="69"/>
      <c r="H183" s="70"/>
      <c r="I183" s="71"/>
    </row>
    <row r="184" spans="2:9">
      <c r="B184" s="64"/>
      <c r="C184" s="65"/>
      <c r="D184" s="66"/>
      <c r="E184" s="67"/>
      <c r="F184" s="68"/>
      <c r="G184" s="69"/>
      <c r="H184" s="70"/>
      <c r="I184" s="71"/>
    </row>
    <row r="185" spans="2:9">
      <c r="B185" s="64"/>
      <c r="C185" s="65"/>
      <c r="D185" s="66"/>
      <c r="E185" s="67"/>
      <c r="F185" s="68"/>
      <c r="G185" s="69"/>
      <c r="H185" s="70"/>
      <c r="I185" s="71"/>
    </row>
    <row r="186" spans="2:9">
      <c r="B186" s="64"/>
      <c r="C186" s="65"/>
      <c r="D186" s="66"/>
      <c r="E186" s="67"/>
      <c r="F186" s="68"/>
      <c r="G186" s="69"/>
      <c r="H186" s="70"/>
      <c r="I186" s="71"/>
    </row>
    <row r="187" spans="2:9">
      <c r="B187" s="64"/>
      <c r="C187" s="65"/>
      <c r="D187" s="66"/>
      <c r="E187" s="67"/>
      <c r="F187" s="68"/>
      <c r="G187" s="69"/>
      <c r="H187" s="70"/>
      <c r="I187" s="71"/>
    </row>
    <row r="188" spans="2:9">
      <c r="B188" s="64"/>
      <c r="C188" s="65"/>
      <c r="D188" s="66"/>
      <c r="E188" s="67"/>
      <c r="F188" s="68"/>
      <c r="G188" s="69"/>
      <c r="H188" s="70"/>
      <c r="I188" s="71"/>
    </row>
    <row r="189" spans="2:9">
      <c r="B189" s="64"/>
      <c r="C189" s="65"/>
      <c r="D189" s="66"/>
      <c r="E189" s="67"/>
      <c r="F189" s="68"/>
      <c r="G189" s="69"/>
      <c r="H189" s="70"/>
      <c r="I189" s="71"/>
    </row>
    <row r="190" spans="2:9">
      <c r="B190" s="64"/>
      <c r="C190" s="65"/>
      <c r="D190" s="66"/>
      <c r="E190" s="67"/>
      <c r="F190" s="68"/>
      <c r="G190" s="69"/>
      <c r="H190" s="70"/>
      <c r="I190" s="71"/>
    </row>
    <row r="191" spans="2:9">
      <c r="B191" s="64"/>
      <c r="C191" s="65"/>
      <c r="D191" s="66"/>
      <c r="E191" s="67"/>
      <c r="F191" s="68"/>
      <c r="G191" s="69"/>
      <c r="H191" s="70"/>
      <c r="I191" s="71"/>
    </row>
    <row r="192" spans="2:9">
      <c r="B192" s="64"/>
      <c r="C192" s="65"/>
      <c r="D192" s="66"/>
      <c r="E192" s="67"/>
      <c r="F192" s="68"/>
      <c r="G192" s="69"/>
      <c r="H192" s="70"/>
      <c r="I192" s="71"/>
    </row>
    <row r="193" spans="2:9">
      <c r="B193" s="64"/>
      <c r="C193" s="65"/>
      <c r="D193" s="66"/>
      <c r="E193" s="67"/>
      <c r="F193" s="68"/>
      <c r="G193" s="69"/>
      <c r="H193" s="70"/>
      <c r="I193" s="71"/>
    </row>
    <row r="194" spans="2:9">
      <c r="B194" s="64"/>
      <c r="C194" s="65"/>
      <c r="D194" s="66"/>
      <c r="E194" s="67"/>
      <c r="F194" s="68"/>
      <c r="G194" s="69"/>
      <c r="H194" s="70"/>
      <c r="I194" s="71"/>
    </row>
    <row r="195" spans="2:9">
      <c r="B195" s="64"/>
      <c r="C195" s="65"/>
      <c r="D195" s="66"/>
      <c r="E195" s="67"/>
      <c r="F195" s="68"/>
      <c r="G195" s="69"/>
      <c r="H195" s="70"/>
      <c r="I195" s="71"/>
    </row>
    <row r="196" spans="2:9">
      <c r="B196" s="64"/>
      <c r="C196" s="65"/>
      <c r="D196" s="66"/>
      <c r="E196" s="67"/>
      <c r="F196" s="68"/>
      <c r="G196" s="69"/>
      <c r="H196" s="70"/>
      <c r="I196" s="71"/>
    </row>
    <row r="197" spans="2:9">
      <c r="B197" s="64"/>
      <c r="C197" s="65"/>
      <c r="D197" s="66"/>
      <c r="E197" s="67"/>
      <c r="F197" s="68"/>
      <c r="G197" s="69"/>
      <c r="H197" s="70"/>
      <c r="I197" s="71"/>
    </row>
    <row r="198" spans="2:9">
      <c r="B198" s="64"/>
      <c r="C198" s="65"/>
      <c r="D198" s="66"/>
      <c r="E198" s="67"/>
      <c r="F198" s="68"/>
      <c r="G198" s="69"/>
      <c r="H198" s="70"/>
      <c r="I198" s="71"/>
    </row>
    <row r="199" spans="2:9">
      <c r="B199" s="64"/>
      <c r="C199" s="65"/>
      <c r="D199" s="66"/>
      <c r="E199" s="67"/>
      <c r="F199" s="68"/>
      <c r="G199" s="69"/>
      <c r="H199" s="70"/>
      <c r="I199" s="71"/>
    </row>
    <row r="200" spans="2:9">
      <c r="B200" s="64"/>
      <c r="C200" s="65"/>
      <c r="D200" s="66"/>
      <c r="E200" s="67"/>
      <c r="F200" s="68"/>
      <c r="G200" s="69"/>
      <c r="H200" s="70"/>
      <c r="I200" s="71"/>
    </row>
    <row r="201" spans="2:9">
      <c r="B201" s="64"/>
      <c r="C201" s="65"/>
      <c r="D201" s="66"/>
      <c r="E201" s="67"/>
      <c r="F201" s="68"/>
      <c r="G201" s="69"/>
      <c r="H201" s="70"/>
      <c r="I201" s="71"/>
    </row>
    <row r="202" spans="2:9">
      <c r="B202" s="64"/>
      <c r="C202" s="65"/>
      <c r="D202" s="66"/>
      <c r="E202" s="67"/>
      <c r="F202" s="68"/>
      <c r="G202" s="69"/>
      <c r="H202" s="70"/>
      <c r="I202" s="71"/>
    </row>
    <row r="203" spans="2:9">
      <c r="B203" s="64"/>
      <c r="C203" s="65"/>
      <c r="D203" s="66"/>
      <c r="E203" s="67"/>
      <c r="F203" s="68"/>
      <c r="G203" s="69"/>
      <c r="H203" s="70"/>
      <c r="I203" s="71"/>
    </row>
    <row r="204" spans="2:9">
      <c r="B204" s="64"/>
      <c r="C204" s="65"/>
      <c r="D204" s="66"/>
      <c r="E204" s="67"/>
      <c r="F204" s="68"/>
      <c r="G204" s="69"/>
      <c r="H204" s="70"/>
      <c r="I204" s="71"/>
    </row>
    <row r="205" spans="2:9">
      <c r="B205" s="64"/>
      <c r="C205" s="65"/>
      <c r="D205" s="66"/>
      <c r="E205" s="67"/>
      <c r="F205" s="68"/>
      <c r="G205" s="69"/>
      <c r="H205" s="70"/>
      <c r="I205" s="71"/>
    </row>
    <row r="206" spans="2:9">
      <c r="B206" s="64"/>
      <c r="C206" s="65"/>
      <c r="D206" s="66"/>
      <c r="E206" s="67"/>
      <c r="F206" s="68"/>
      <c r="G206" s="69"/>
      <c r="H206" s="70"/>
      <c r="I206" s="71"/>
    </row>
    <row r="207" spans="2:9">
      <c r="B207" s="64"/>
      <c r="C207" s="65"/>
      <c r="D207" s="66"/>
      <c r="E207" s="67"/>
      <c r="F207" s="68"/>
      <c r="G207" s="69"/>
      <c r="H207" s="70"/>
      <c r="I207" s="71"/>
    </row>
    <row r="208" spans="2:9">
      <c r="B208" s="64"/>
      <c r="C208" s="65"/>
      <c r="D208" s="66"/>
      <c r="E208" s="67"/>
      <c r="F208" s="68"/>
      <c r="G208" s="69"/>
      <c r="H208" s="70"/>
      <c r="I208" s="71"/>
    </row>
    <row r="209" spans="2:9">
      <c r="B209" s="64"/>
      <c r="C209" s="65"/>
      <c r="D209" s="66"/>
      <c r="E209" s="67"/>
      <c r="F209" s="68"/>
      <c r="G209" s="69"/>
      <c r="H209" s="70"/>
      <c r="I209" s="71"/>
    </row>
    <row r="210" spans="2:9">
      <c r="B210" s="64"/>
      <c r="C210" s="65"/>
      <c r="D210" s="66"/>
      <c r="E210" s="67"/>
      <c r="F210" s="68"/>
      <c r="G210" s="69"/>
      <c r="H210" s="70"/>
      <c r="I210" s="71"/>
    </row>
    <row r="211" spans="2:9">
      <c r="B211" s="64"/>
      <c r="C211" s="65"/>
      <c r="D211" s="66"/>
      <c r="E211" s="67"/>
      <c r="F211" s="68"/>
      <c r="G211" s="69"/>
      <c r="H211" s="70"/>
      <c r="I211" s="71"/>
    </row>
    <row r="212" spans="2:9">
      <c r="B212" s="64"/>
      <c r="C212" s="65"/>
      <c r="D212" s="66"/>
      <c r="E212" s="67"/>
      <c r="F212" s="68"/>
      <c r="G212" s="69"/>
      <c r="H212" s="70"/>
      <c r="I212" s="71"/>
    </row>
    <row r="213" spans="2:9">
      <c r="B213" s="64"/>
      <c r="C213" s="65"/>
      <c r="D213" s="66"/>
      <c r="E213" s="67"/>
      <c r="F213" s="68"/>
      <c r="G213" s="69"/>
      <c r="H213" s="70"/>
      <c r="I213" s="71"/>
    </row>
    <row r="214" spans="2:9">
      <c r="B214" s="64"/>
      <c r="C214" s="65"/>
      <c r="D214" s="66"/>
      <c r="E214" s="67"/>
      <c r="F214" s="68"/>
      <c r="G214" s="69"/>
      <c r="H214" s="70"/>
      <c r="I214" s="71"/>
    </row>
    <row r="215" spans="2:9">
      <c r="B215" s="64"/>
      <c r="C215" s="65"/>
      <c r="D215" s="66"/>
      <c r="E215" s="67"/>
      <c r="F215" s="68"/>
      <c r="G215" s="69"/>
      <c r="H215" s="70"/>
      <c r="I215" s="71"/>
    </row>
    <row r="216" spans="2:9">
      <c r="B216" s="64"/>
      <c r="C216" s="65"/>
      <c r="D216" s="66"/>
      <c r="E216" s="67"/>
      <c r="F216" s="68"/>
      <c r="G216" s="69"/>
      <c r="H216" s="70"/>
      <c r="I216" s="71"/>
    </row>
    <row r="217" spans="2:9">
      <c r="B217" s="64"/>
      <c r="C217" s="65"/>
      <c r="D217" s="66"/>
      <c r="E217" s="67"/>
      <c r="F217" s="68"/>
      <c r="G217" s="69"/>
      <c r="H217" s="70"/>
      <c r="I217" s="71"/>
    </row>
    <row r="218" spans="2:9">
      <c r="B218" s="64"/>
      <c r="C218" s="65"/>
      <c r="D218" s="66"/>
      <c r="E218" s="67"/>
      <c r="F218" s="68"/>
      <c r="G218" s="69"/>
      <c r="H218" s="70"/>
      <c r="I218" s="71"/>
    </row>
    <row r="219" spans="2:9">
      <c r="B219" s="64"/>
      <c r="C219" s="65"/>
      <c r="D219" s="66"/>
      <c r="E219" s="67"/>
      <c r="F219" s="68"/>
      <c r="G219" s="69"/>
      <c r="H219" s="70"/>
      <c r="I219" s="71"/>
    </row>
    <row r="220" spans="2:9">
      <c r="B220" s="64"/>
      <c r="C220" s="65"/>
      <c r="D220" s="66"/>
      <c r="E220" s="67"/>
      <c r="F220" s="68"/>
      <c r="G220" s="69"/>
      <c r="H220" s="70"/>
      <c r="I220" s="71"/>
    </row>
    <row r="221" spans="2:9">
      <c r="B221" s="64"/>
      <c r="C221" s="65"/>
      <c r="D221" s="66"/>
      <c r="E221" s="67"/>
      <c r="F221" s="68"/>
      <c r="G221" s="69"/>
      <c r="H221" s="70"/>
      <c r="I221" s="71"/>
    </row>
    <row r="222" spans="2:9">
      <c r="B222" s="64"/>
      <c r="C222" s="65"/>
      <c r="D222" s="66"/>
      <c r="E222" s="67"/>
      <c r="F222" s="68"/>
      <c r="G222" s="69"/>
      <c r="H222" s="70"/>
      <c r="I222" s="71"/>
    </row>
    <row r="223" spans="2:9">
      <c r="B223" s="64"/>
      <c r="C223" s="65"/>
      <c r="D223" s="66"/>
      <c r="E223" s="67"/>
      <c r="F223" s="68"/>
      <c r="G223" s="69"/>
      <c r="H223" s="70"/>
      <c r="I223" s="71"/>
    </row>
    <row r="224" spans="2:9">
      <c r="B224" s="64"/>
      <c r="C224" s="65"/>
      <c r="D224" s="66"/>
      <c r="E224" s="67"/>
      <c r="F224" s="68"/>
      <c r="G224" s="69"/>
      <c r="H224" s="70"/>
      <c r="I224" s="71"/>
    </row>
    <row r="225" spans="2:9">
      <c r="B225" s="64"/>
      <c r="C225" s="65"/>
      <c r="D225" s="66"/>
      <c r="E225" s="67"/>
      <c r="F225" s="68"/>
      <c r="G225" s="69"/>
      <c r="H225" s="70"/>
      <c r="I225" s="71"/>
    </row>
    <row r="226" spans="2:9">
      <c r="B226" s="64"/>
      <c r="C226" s="65"/>
      <c r="D226" s="66"/>
      <c r="E226" s="67"/>
      <c r="F226" s="68"/>
      <c r="G226" s="69"/>
      <c r="H226" s="70"/>
      <c r="I226" s="71"/>
    </row>
    <row r="227" spans="2:9">
      <c r="B227" s="64"/>
      <c r="C227" s="65"/>
      <c r="D227" s="66"/>
      <c r="E227" s="67"/>
      <c r="F227" s="68"/>
      <c r="G227" s="69"/>
      <c r="H227" s="70"/>
      <c r="I227" s="71"/>
    </row>
    <row r="228" spans="2:9">
      <c r="B228" s="64"/>
      <c r="C228" s="65"/>
      <c r="D228" s="66"/>
      <c r="E228" s="67"/>
      <c r="F228" s="68"/>
      <c r="G228" s="69"/>
      <c r="H228" s="70"/>
      <c r="I228" s="71"/>
    </row>
    <row r="229" spans="2:9">
      <c r="B229" s="64"/>
      <c r="C229" s="65"/>
      <c r="D229" s="66"/>
      <c r="E229" s="67"/>
      <c r="F229" s="68"/>
      <c r="G229" s="69"/>
      <c r="H229" s="70"/>
      <c r="I229" s="71"/>
    </row>
    <row r="230" spans="2:9">
      <c r="B230" s="64"/>
      <c r="C230" s="65"/>
      <c r="D230" s="66"/>
      <c r="E230" s="67"/>
      <c r="F230" s="68"/>
      <c r="G230" s="69"/>
      <c r="H230" s="70"/>
      <c r="I230" s="71"/>
    </row>
    <row r="231" spans="2:9">
      <c r="B231" s="64"/>
      <c r="C231" s="65"/>
      <c r="D231" s="66"/>
      <c r="E231" s="67"/>
      <c r="F231" s="68"/>
      <c r="G231" s="69"/>
      <c r="H231" s="70"/>
      <c r="I231" s="71"/>
    </row>
    <row r="232" spans="2:9">
      <c r="B232" s="64"/>
      <c r="C232" s="65"/>
      <c r="D232" s="66"/>
      <c r="E232" s="67"/>
      <c r="F232" s="68"/>
      <c r="G232" s="69"/>
      <c r="H232" s="70"/>
      <c r="I232" s="71"/>
    </row>
    <row r="233" spans="2:9">
      <c r="B233" s="64"/>
      <c r="C233" s="65"/>
      <c r="D233" s="66"/>
      <c r="E233" s="67"/>
      <c r="F233" s="68"/>
      <c r="G233" s="69"/>
      <c r="H233" s="70"/>
      <c r="I233" s="71"/>
    </row>
    <row r="234" spans="2:9">
      <c r="B234" s="64"/>
      <c r="C234" s="65"/>
      <c r="D234" s="66"/>
      <c r="E234" s="67"/>
      <c r="F234" s="68"/>
      <c r="G234" s="69"/>
      <c r="H234" s="70"/>
      <c r="I234" s="71"/>
    </row>
    <row r="235" spans="2:9">
      <c r="B235" s="64"/>
      <c r="C235" s="65"/>
      <c r="D235" s="66"/>
      <c r="E235" s="67"/>
      <c r="F235" s="68"/>
      <c r="G235" s="69"/>
      <c r="H235" s="70"/>
      <c r="I235" s="71"/>
    </row>
    <row r="236" spans="2:9">
      <c r="B236" s="64"/>
      <c r="C236" s="65"/>
      <c r="D236" s="66"/>
      <c r="E236" s="67"/>
      <c r="F236" s="68"/>
      <c r="G236" s="69"/>
      <c r="H236" s="70"/>
      <c r="I236" s="71"/>
    </row>
    <row r="237" spans="2:9">
      <c r="B237" s="64"/>
      <c r="C237" s="65"/>
      <c r="D237" s="66"/>
      <c r="E237" s="67"/>
      <c r="F237" s="68"/>
      <c r="G237" s="69"/>
      <c r="H237" s="70"/>
      <c r="I237" s="71"/>
    </row>
    <row r="238" spans="2:9">
      <c r="B238" s="64"/>
      <c r="C238" s="65"/>
      <c r="D238" s="66"/>
      <c r="E238" s="67"/>
      <c r="F238" s="68"/>
      <c r="G238" s="69"/>
      <c r="H238" s="70"/>
      <c r="I238" s="71"/>
    </row>
    <row r="239" spans="2:9">
      <c r="B239" s="64"/>
      <c r="C239" s="65"/>
      <c r="D239" s="66"/>
      <c r="E239" s="67"/>
      <c r="F239" s="68"/>
      <c r="G239" s="69"/>
      <c r="H239" s="70"/>
      <c r="I239" s="71"/>
    </row>
    <row r="240" spans="2:9">
      <c r="B240" s="64"/>
      <c r="C240" s="65"/>
      <c r="D240" s="66"/>
      <c r="E240" s="67"/>
      <c r="F240" s="68"/>
      <c r="G240" s="69"/>
      <c r="H240" s="70"/>
      <c r="I240" s="71"/>
    </row>
    <row r="241" spans="2:9">
      <c r="B241" s="64"/>
      <c r="C241" s="65"/>
      <c r="D241" s="66"/>
      <c r="E241" s="67"/>
      <c r="F241" s="68"/>
      <c r="G241" s="69"/>
      <c r="H241" s="70"/>
      <c r="I241" s="71"/>
    </row>
    <row r="242" spans="2:9">
      <c r="B242" s="64"/>
      <c r="C242" s="65"/>
      <c r="D242" s="66"/>
      <c r="E242" s="67"/>
      <c r="F242" s="68"/>
      <c r="G242" s="69"/>
      <c r="H242" s="70"/>
      <c r="I242" s="71"/>
    </row>
    <row r="243" spans="2:9">
      <c r="B243" s="64"/>
      <c r="C243" s="65"/>
      <c r="D243" s="66"/>
      <c r="E243" s="67"/>
      <c r="F243" s="68"/>
      <c r="G243" s="69"/>
      <c r="H243" s="70"/>
      <c r="I243" s="71"/>
    </row>
    <row r="244" spans="2:9">
      <c r="B244" s="64"/>
      <c r="C244" s="65"/>
      <c r="D244" s="66"/>
      <c r="E244" s="67"/>
      <c r="F244" s="68"/>
      <c r="G244" s="69"/>
      <c r="H244" s="70"/>
      <c r="I244" s="71"/>
    </row>
    <row r="245" spans="2:9">
      <c r="B245" s="64"/>
      <c r="C245" s="65"/>
      <c r="D245" s="66"/>
      <c r="E245" s="67"/>
      <c r="F245" s="68"/>
      <c r="G245" s="69"/>
      <c r="H245" s="70"/>
      <c r="I245" s="71"/>
    </row>
    <row r="246" spans="2:9">
      <c r="B246" s="64"/>
      <c r="C246" s="65"/>
      <c r="D246" s="66"/>
      <c r="E246" s="67"/>
      <c r="F246" s="68"/>
      <c r="G246" s="69"/>
      <c r="H246" s="70"/>
      <c r="I246" s="71"/>
    </row>
    <row r="247" spans="2:9">
      <c r="B247" s="64"/>
      <c r="C247" s="65"/>
      <c r="D247" s="66"/>
      <c r="E247" s="67"/>
      <c r="F247" s="68"/>
      <c r="G247" s="69"/>
      <c r="H247" s="70"/>
      <c r="I247" s="71"/>
    </row>
    <row r="248" spans="2:9">
      <c r="B248" s="64"/>
      <c r="C248" s="65"/>
      <c r="D248" s="66"/>
      <c r="E248" s="67"/>
      <c r="F248" s="68"/>
      <c r="G248" s="69"/>
      <c r="H248" s="70"/>
      <c r="I248" s="71"/>
    </row>
    <row r="249" spans="2:9">
      <c r="B249" s="64"/>
      <c r="C249" s="65"/>
      <c r="D249" s="66"/>
      <c r="E249" s="67"/>
      <c r="F249" s="68"/>
      <c r="G249" s="69"/>
      <c r="H249" s="70"/>
      <c r="I249" s="71"/>
    </row>
    <row r="250" spans="2:9">
      <c r="B250" s="64"/>
      <c r="C250" s="65"/>
      <c r="D250" s="66"/>
      <c r="E250" s="67"/>
      <c r="F250" s="68"/>
      <c r="G250" s="69"/>
      <c r="H250" s="70"/>
      <c r="I250" s="71"/>
    </row>
    <row r="251" spans="2:9">
      <c r="B251" s="64"/>
      <c r="C251" s="65"/>
      <c r="D251" s="66"/>
      <c r="E251" s="67"/>
      <c r="F251" s="68"/>
      <c r="G251" s="69"/>
      <c r="H251" s="70"/>
      <c r="I251" s="71"/>
    </row>
    <row r="252" spans="2:9">
      <c r="B252" s="64"/>
      <c r="C252" s="65"/>
      <c r="D252" s="66"/>
      <c r="E252" s="67"/>
      <c r="F252" s="68"/>
      <c r="G252" s="69"/>
      <c r="H252" s="70"/>
      <c r="I252" s="71"/>
    </row>
    <row r="253" spans="2:9">
      <c r="B253" s="64"/>
      <c r="C253" s="65"/>
      <c r="D253" s="66"/>
      <c r="E253" s="67"/>
      <c r="F253" s="68"/>
      <c r="G253" s="69"/>
      <c r="H253" s="70"/>
      <c r="I253" s="71"/>
    </row>
    <row r="254" spans="2:9">
      <c r="B254" s="64"/>
      <c r="C254" s="65"/>
      <c r="D254" s="66"/>
      <c r="E254" s="67"/>
      <c r="F254" s="68"/>
      <c r="G254" s="69"/>
      <c r="H254" s="70"/>
      <c r="I254" s="71"/>
    </row>
    <row r="255" spans="2:9">
      <c r="B255" s="64"/>
      <c r="C255" s="65"/>
      <c r="D255" s="66"/>
      <c r="E255" s="67"/>
      <c r="F255" s="68"/>
      <c r="G255" s="69"/>
      <c r="H255" s="70"/>
      <c r="I255" s="71"/>
    </row>
    <row r="256" spans="2:9">
      <c r="B256" s="64"/>
      <c r="C256" s="65"/>
      <c r="D256" s="66"/>
      <c r="E256" s="67"/>
      <c r="F256" s="68"/>
      <c r="G256" s="69"/>
      <c r="H256" s="70"/>
      <c r="I256" s="71"/>
    </row>
    <row r="257" spans="2:9">
      <c r="B257" s="64"/>
      <c r="C257" s="65"/>
      <c r="D257" s="66"/>
      <c r="E257" s="67"/>
      <c r="F257" s="68"/>
      <c r="G257" s="69"/>
      <c r="H257" s="70"/>
      <c r="I257" s="71"/>
    </row>
    <row r="258" spans="2:9">
      <c r="B258" s="64"/>
      <c r="C258" s="65"/>
      <c r="D258" s="66"/>
      <c r="E258" s="67"/>
      <c r="F258" s="68"/>
      <c r="G258" s="69"/>
      <c r="H258" s="70"/>
      <c r="I258" s="71"/>
    </row>
    <row r="259" spans="2:9">
      <c r="B259" s="64"/>
      <c r="C259" s="65"/>
      <c r="D259" s="66"/>
      <c r="E259" s="67"/>
      <c r="F259" s="68"/>
      <c r="G259" s="69"/>
      <c r="H259" s="70"/>
      <c r="I259" s="71"/>
    </row>
    <row r="260" spans="2:9">
      <c r="B260" s="64"/>
      <c r="C260" s="65"/>
      <c r="D260" s="66"/>
      <c r="E260" s="67"/>
      <c r="F260" s="68"/>
      <c r="G260" s="69"/>
      <c r="H260" s="70"/>
      <c r="I260" s="71"/>
    </row>
    <row r="261" spans="2:9">
      <c r="B261" s="64"/>
      <c r="C261" s="65"/>
      <c r="D261" s="66"/>
      <c r="E261" s="67"/>
      <c r="F261" s="68"/>
      <c r="G261" s="69"/>
      <c r="H261" s="70"/>
      <c r="I261" s="71"/>
    </row>
    <row r="262" spans="2:9">
      <c r="B262" s="64"/>
      <c r="C262" s="65"/>
      <c r="D262" s="66"/>
      <c r="E262" s="67"/>
      <c r="F262" s="68"/>
      <c r="G262" s="69"/>
      <c r="H262" s="70"/>
      <c r="I262" s="71"/>
    </row>
    <row r="263" spans="2:9">
      <c r="B263" s="64"/>
      <c r="C263" s="65"/>
      <c r="D263" s="66"/>
      <c r="E263" s="67"/>
      <c r="F263" s="68"/>
      <c r="G263" s="69"/>
      <c r="H263" s="70"/>
      <c r="I263" s="71"/>
    </row>
    <row r="264" spans="2:9">
      <c r="B264" s="64"/>
      <c r="C264" s="65"/>
      <c r="D264" s="66"/>
      <c r="E264" s="67"/>
      <c r="F264" s="68"/>
      <c r="G264" s="69"/>
      <c r="H264" s="70"/>
      <c r="I264" s="71"/>
    </row>
    <row r="265" spans="2:9">
      <c r="B265" s="64"/>
      <c r="C265" s="65"/>
      <c r="D265" s="66"/>
      <c r="E265" s="67"/>
      <c r="F265" s="68"/>
      <c r="G265" s="69"/>
      <c r="H265" s="70"/>
      <c r="I265" s="71"/>
    </row>
    <row r="266" spans="2:9">
      <c r="B266" s="64"/>
      <c r="C266" s="65"/>
      <c r="D266" s="66"/>
      <c r="E266" s="67"/>
      <c r="F266" s="68"/>
      <c r="G266" s="69"/>
      <c r="H266" s="70"/>
      <c r="I266" s="71"/>
    </row>
    <row r="267" spans="2:9">
      <c r="B267" s="64"/>
      <c r="C267" s="65"/>
      <c r="D267" s="66"/>
      <c r="E267" s="67"/>
      <c r="F267" s="68"/>
      <c r="G267" s="69"/>
      <c r="H267" s="70"/>
      <c r="I267" s="71"/>
    </row>
    <row r="268" spans="2:9">
      <c r="B268" s="64"/>
      <c r="C268" s="65"/>
      <c r="D268" s="66"/>
      <c r="E268" s="67"/>
      <c r="F268" s="68"/>
      <c r="G268" s="69"/>
      <c r="H268" s="70"/>
      <c r="I268" s="71"/>
    </row>
    <row r="269" spans="2:9">
      <c r="B269" s="64"/>
      <c r="C269" s="65"/>
      <c r="D269" s="66"/>
      <c r="E269" s="67"/>
      <c r="F269" s="68"/>
      <c r="G269" s="69"/>
      <c r="H269" s="70"/>
      <c r="I269" s="71"/>
    </row>
    <row r="270" spans="2:9">
      <c r="B270" s="64"/>
      <c r="C270" s="65"/>
      <c r="D270" s="66"/>
      <c r="E270" s="67"/>
      <c r="F270" s="68"/>
      <c r="G270" s="69"/>
      <c r="H270" s="70"/>
      <c r="I270" s="71"/>
    </row>
    <row r="271" spans="2:9">
      <c r="B271" s="64"/>
      <c r="C271" s="65"/>
      <c r="D271" s="66"/>
      <c r="E271" s="67"/>
      <c r="F271" s="68"/>
      <c r="G271" s="69"/>
      <c r="H271" s="70"/>
      <c r="I271" s="71"/>
    </row>
    <row r="272" spans="2:9">
      <c r="B272" s="64"/>
      <c r="C272" s="65"/>
      <c r="D272" s="66"/>
      <c r="E272" s="67"/>
      <c r="F272" s="68"/>
      <c r="G272" s="69"/>
      <c r="H272" s="70"/>
      <c r="I272" s="71"/>
    </row>
    <row r="273" spans="2:9">
      <c r="B273" s="64"/>
      <c r="C273" s="65"/>
      <c r="D273" s="66"/>
      <c r="E273" s="67"/>
      <c r="F273" s="68"/>
      <c r="G273" s="69"/>
      <c r="H273" s="70"/>
      <c r="I273" s="71"/>
    </row>
    <row r="274" spans="2:9">
      <c r="B274" s="64"/>
      <c r="C274" s="65"/>
      <c r="D274" s="66"/>
      <c r="E274" s="67"/>
      <c r="F274" s="68"/>
      <c r="G274" s="69"/>
      <c r="H274" s="70"/>
      <c r="I274" s="71"/>
    </row>
    <row r="275" spans="2:9">
      <c r="B275" s="64"/>
      <c r="C275" s="65"/>
      <c r="D275" s="66"/>
      <c r="E275" s="67"/>
      <c r="F275" s="68"/>
      <c r="G275" s="69"/>
      <c r="H275" s="70"/>
      <c r="I275" s="71"/>
    </row>
    <row r="276" spans="2:9">
      <c r="B276" s="64"/>
      <c r="C276" s="65"/>
      <c r="D276" s="66"/>
      <c r="E276" s="67"/>
      <c r="F276" s="68"/>
      <c r="G276" s="69"/>
      <c r="H276" s="70"/>
      <c r="I276" s="71"/>
    </row>
    <row r="277" spans="2:9">
      <c r="B277" s="64"/>
      <c r="C277" s="65"/>
      <c r="D277" s="66"/>
      <c r="E277" s="67"/>
      <c r="F277" s="68"/>
      <c r="G277" s="69"/>
      <c r="H277" s="70"/>
      <c r="I277" s="71"/>
    </row>
    <row r="278" spans="2:9">
      <c r="B278" s="64"/>
      <c r="C278" s="65"/>
      <c r="D278" s="66"/>
      <c r="E278" s="67"/>
      <c r="F278" s="68"/>
      <c r="G278" s="69"/>
      <c r="H278" s="70"/>
      <c r="I278" s="71"/>
    </row>
    <row r="279" spans="2:9">
      <c r="B279" s="64"/>
      <c r="C279" s="65"/>
      <c r="D279" s="66"/>
      <c r="E279" s="67"/>
      <c r="F279" s="68"/>
      <c r="G279" s="69"/>
      <c r="H279" s="70"/>
      <c r="I279" s="71"/>
    </row>
    <row r="280" spans="2:9">
      <c r="B280" s="64"/>
      <c r="C280" s="65"/>
      <c r="D280" s="66"/>
      <c r="E280" s="67"/>
      <c r="F280" s="68"/>
      <c r="G280" s="69"/>
      <c r="H280" s="70"/>
      <c r="I280" s="71"/>
    </row>
    <row r="281" spans="2:9">
      <c r="B281" s="64"/>
      <c r="C281" s="65"/>
      <c r="D281" s="66"/>
      <c r="E281" s="67"/>
      <c r="F281" s="68"/>
      <c r="G281" s="69"/>
      <c r="H281" s="70"/>
      <c r="I281" s="71"/>
    </row>
    <row r="282" spans="2:9">
      <c r="B282" s="64"/>
      <c r="C282" s="65"/>
      <c r="D282" s="66"/>
      <c r="E282" s="67"/>
      <c r="F282" s="68"/>
      <c r="G282" s="69"/>
      <c r="H282" s="70"/>
      <c r="I282" s="71"/>
    </row>
    <row r="283" spans="2:9">
      <c r="B283" s="64"/>
      <c r="C283" s="65"/>
      <c r="D283" s="66"/>
      <c r="E283" s="67"/>
      <c r="F283" s="68"/>
      <c r="G283" s="69"/>
      <c r="H283" s="70"/>
      <c r="I283" s="71"/>
    </row>
    <row r="284" spans="2:9">
      <c r="B284" s="64"/>
      <c r="C284" s="65"/>
      <c r="D284" s="66"/>
      <c r="E284" s="67"/>
      <c r="F284" s="68"/>
      <c r="G284" s="69"/>
      <c r="H284" s="70"/>
      <c r="I284" s="71"/>
    </row>
    <row r="285" spans="2:9">
      <c r="B285" s="64"/>
      <c r="C285" s="65"/>
      <c r="D285" s="66"/>
      <c r="E285" s="67"/>
      <c r="F285" s="68"/>
      <c r="G285" s="69"/>
      <c r="H285" s="70"/>
      <c r="I285" s="71"/>
    </row>
    <row r="286" spans="2:9">
      <c r="B286" s="64"/>
      <c r="C286" s="65"/>
      <c r="D286" s="66"/>
      <c r="E286" s="67"/>
      <c r="F286" s="68"/>
      <c r="G286" s="69"/>
      <c r="H286" s="70"/>
      <c r="I286" s="71"/>
    </row>
    <row r="287" spans="2:9">
      <c r="B287" s="64"/>
      <c r="C287" s="65"/>
      <c r="D287" s="66"/>
      <c r="E287" s="67"/>
      <c r="F287" s="68"/>
      <c r="G287" s="69"/>
      <c r="H287" s="70"/>
      <c r="I287" s="71"/>
    </row>
    <row r="288" spans="2:9">
      <c r="B288" s="64"/>
      <c r="C288" s="65"/>
      <c r="D288" s="66"/>
      <c r="E288" s="67"/>
      <c r="F288" s="68"/>
      <c r="G288" s="69"/>
      <c r="H288" s="70"/>
      <c r="I288" s="71"/>
    </row>
    <row r="289" spans="2:9">
      <c r="B289" s="64"/>
      <c r="C289" s="65"/>
      <c r="D289" s="66"/>
      <c r="E289" s="67"/>
      <c r="F289" s="68"/>
      <c r="G289" s="69"/>
      <c r="H289" s="70"/>
      <c r="I289" s="71"/>
    </row>
    <row r="290" spans="2:9">
      <c r="B290" s="64"/>
      <c r="C290" s="65"/>
      <c r="D290" s="66"/>
      <c r="E290" s="67"/>
      <c r="F290" s="68"/>
      <c r="G290" s="69"/>
      <c r="H290" s="70"/>
      <c r="I290" s="71"/>
    </row>
    <row r="291" spans="2:9">
      <c r="B291" s="64"/>
      <c r="C291" s="65"/>
      <c r="D291" s="66"/>
      <c r="E291" s="67"/>
      <c r="F291" s="68"/>
      <c r="G291" s="69"/>
      <c r="H291" s="70"/>
      <c r="I291" s="71"/>
    </row>
    <row r="292" spans="2:9">
      <c r="B292" s="64"/>
      <c r="C292" s="65"/>
      <c r="D292" s="66"/>
      <c r="E292" s="67"/>
      <c r="F292" s="68"/>
      <c r="G292" s="69"/>
      <c r="H292" s="70"/>
      <c r="I292" s="71"/>
    </row>
    <row r="293" spans="2:9">
      <c r="B293" s="64"/>
      <c r="C293" s="65"/>
      <c r="D293" s="66"/>
      <c r="E293" s="67"/>
      <c r="F293" s="68"/>
      <c r="G293" s="69"/>
      <c r="H293" s="70"/>
      <c r="I293" s="71"/>
    </row>
    <row r="294" spans="2:9">
      <c r="B294" s="64"/>
      <c r="C294" s="65"/>
      <c r="D294" s="66"/>
      <c r="E294" s="67"/>
      <c r="F294" s="68"/>
      <c r="G294" s="69"/>
      <c r="H294" s="70"/>
      <c r="I294" s="71"/>
    </row>
    <row r="295" spans="2:9">
      <c r="B295" s="64"/>
      <c r="C295" s="65"/>
      <c r="D295" s="66"/>
      <c r="E295" s="67"/>
      <c r="F295" s="68"/>
      <c r="G295" s="69"/>
      <c r="H295" s="70"/>
      <c r="I295" s="71"/>
    </row>
    <row r="296" spans="2:9">
      <c r="B296" s="64"/>
      <c r="C296" s="65"/>
      <c r="D296" s="66"/>
      <c r="E296" s="67"/>
      <c r="F296" s="68"/>
      <c r="G296" s="69"/>
      <c r="H296" s="70"/>
      <c r="I296" s="71"/>
    </row>
    <row r="297" spans="2:9">
      <c r="B297" s="64"/>
      <c r="C297" s="65"/>
      <c r="D297" s="66"/>
      <c r="E297" s="67"/>
      <c r="F297" s="68"/>
      <c r="G297" s="69"/>
      <c r="H297" s="70"/>
      <c r="I297" s="71"/>
    </row>
    <row r="298" spans="2:9">
      <c r="B298" s="64"/>
      <c r="C298" s="65"/>
      <c r="D298" s="66"/>
      <c r="E298" s="67"/>
      <c r="F298" s="68"/>
      <c r="G298" s="69"/>
      <c r="H298" s="70"/>
      <c r="I298" s="71"/>
    </row>
    <row r="299" spans="2:9">
      <c r="B299" s="64"/>
      <c r="C299" s="65"/>
      <c r="D299" s="66"/>
      <c r="E299" s="67"/>
      <c r="F299" s="68"/>
      <c r="G299" s="69"/>
      <c r="H299" s="70"/>
      <c r="I299" s="71"/>
    </row>
    <row r="300" spans="2:9">
      <c r="B300" s="64"/>
      <c r="C300" s="65"/>
      <c r="D300" s="66"/>
      <c r="E300" s="67"/>
      <c r="F300" s="68"/>
      <c r="G300" s="69"/>
      <c r="H300" s="70"/>
      <c r="I300" s="71"/>
    </row>
    <row r="301" spans="2:9">
      <c r="B301" s="64"/>
      <c r="C301" s="65"/>
      <c r="D301" s="66"/>
      <c r="E301" s="67"/>
      <c r="F301" s="68"/>
      <c r="G301" s="69"/>
      <c r="H301" s="70"/>
      <c r="I301" s="71"/>
    </row>
    <row r="302" spans="2:9">
      <c r="B302" s="64"/>
      <c r="C302" s="65"/>
      <c r="D302" s="66"/>
      <c r="E302" s="67"/>
      <c r="F302" s="68"/>
      <c r="G302" s="69"/>
      <c r="H302" s="70"/>
      <c r="I302" s="71"/>
    </row>
    <row r="303" spans="2:9">
      <c r="B303" s="64"/>
      <c r="C303" s="65"/>
      <c r="D303" s="66"/>
      <c r="E303" s="67"/>
      <c r="F303" s="68"/>
      <c r="G303" s="69"/>
      <c r="H303" s="70"/>
      <c r="I303" s="71"/>
    </row>
    <row r="304" spans="2:9">
      <c r="B304" s="64"/>
      <c r="C304" s="65"/>
      <c r="D304" s="66"/>
      <c r="E304" s="67"/>
      <c r="F304" s="68"/>
      <c r="G304" s="69"/>
      <c r="H304" s="70"/>
      <c r="I304" s="71"/>
    </row>
    <row r="305" spans="2:9">
      <c r="B305" s="64"/>
      <c r="C305" s="65"/>
      <c r="D305" s="66"/>
      <c r="E305" s="67"/>
      <c r="F305" s="68"/>
      <c r="G305" s="69"/>
      <c r="H305" s="70"/>
      <c r="I305" s="71"/>
    </row>
    <row r="306" spans="2:9">
      <c r="B306" s="64"/>
      <c r="C306" s="65"/>
      <c r="D306" s="66"/>
      <c r="E306" s="67"/>
      <c r="F306" s="68"/>
      <c r="G306" s="69"/>
      <c r="H306" s="70"/>
      <c r="I306" s="71"/>
    </row>
    <row r="307" spans="2:9">
      <c r="B307" s="64"/>
      <c r="C307" s="65"/>
      <c r="D307" s="66"/>
      <c r="E307" s="67"/>
      <c r="F307" s="68"/>
      <c r="G307" s="69"/>
      <c r="H307" s="70"/>
      <c r="I307" s="71"/>
    </row>
    <row r="308" spans="2:9">
      <c r="B308" s="64"/>
      <c r="C308" s="65"/>
      <c r="D308" s="66"/>
      <c r="E308" s="67"/>
      <c r="F308" s="68"/>
      <c r="G308" s="69"/>
      <c r="H308" s="70"/>
      <c r="I308" s="71"/>
    </row>
    <row r="309" spans="2:9">
      <c r="B309" s="64"/>
      <c r="C309" s="65"/>
      <c r="D309" s="66"/>
      <c r="E309" s="67"/>
      <c r="F309" s="68"/>
      <c r="G309" s="69"/>
      <c r="H309" s="70"/>
      <c r="I309" s="71"/>
    </row>
    <row r="310" spans="2:9">
      <c r="B310" s="64"/>
      <c r="C310" s="65"/>
      <c r="D310" s="66"/>
      <c r="E310" s="67"/>
      <c r="F310" s="68"/>
      <c r="G310" s="69"/>
      <c r="H310" s="70"/>
      <c r="I310" s="71"/>
    </row>
    <row r="311" spans="2:9">
      <c r="B311" s="64"/>
      <c r="C311" s="65"/>
      <c r="D311" s="66"/>
      <c r="E311" s="67"/>
      <c r="F311" s="68"/>
      <c r="G311" s="69"/>
      <c r="H311" s="70"/>
      <c r="I311" s="71"/>
    </row>
    <row r="312" spans="2:9">
      <c r="B312" s="64"/>
      <c r="C312" s="65"/>
      <c r="D312" s="66"/>
      <c r="E312" s="67"/>
      <c r="F312" s="68"/>
      <c r="G312" s="69"/>
      <c r="H312" s="70"/>
      <c r="I312" s="71"/>
    </row>
    <row r="313" spans="2:9">
      <c r="B313" s="64"/>
      <c r="C313" s="65"/>
      <c r="D313" s="66"/>
      <c r="E313" s="67"/>
      <c r="F313" s="68"/>
      <c r="G313" s="69"/>
      <c r="H313" s="70"/>
      <c r="I313" s="71"/>
    </row>
    <row r="314" spans="2:9">
      <c r="B314" s="64"/>
      <c r="C314" s="65"/>
      <c r="D314" s="66"/>
      <c r="E314" s="67"/>
      <c r="F314" s="68"/>
      <c r="G314" s="69"/>
      <c r="H314" s="70"/>
      <c r="I314" s="71"/>
    </row>
    <row r="315" spans="2:9">
      <c r="B315" s="64"/>
      <c r="C315" s="65"/>
      <c r="D315" s="66"/>
      <c r="E315" s="67"/>
      <c r="F315" s="68"/>
      <c r="G315" s="69"/>
      <c r="H315" s="70"/>
      <c r="I315" s="71"/>
    </row>
    <row r="316" spans="2:9">
      <c r="B316" s="64"/>
      <c r="C316" s="65"/>
      <c r="D316" s="66"/>
      <c r="E316" s="67"/>
      <c r="F316" s="68"/>
      <c r="G316" s="69"/>
      <c r="H316" s="70"/>
      <c r="I316" s="71"/>
    </row>
    <row r="317" spans="2:9">
      <c r="B317" s="64"/>
      <c r="C317" s="65"/>
      <c r="D317" s="66"/>
      <c r="E317" s="67"/>
      <c r="F317" s="68"/>
      <c r="G317" s="69"/>
      <c r="H317" s="70"/>
      <c r="I317" s="71"/>
    </row>
    <row r="318" spans="2:9">
      <c r="B318" s="64"/>
      <c r="C318" s="65"/>
      <c r="D318" s="66"/>
      <c r="E318" s="67"/>
      <c r="F318" s="68"/>
      <c r="G318" s="69"/>
      <c r="H318" s="70"/>
      <c r="I318" s="71"/>
    </row>
    <row r="319" spans="2:9">
      <c r="B319" s="64"/>
      <c r="C319" s="65"/>
      <c r="D319" s="66"/>
      <c r="E319" s="67"/>
      <c r="F319" s="68"/>
      <c r="G319" s="69"/>
      <c r="H319" s="70"/>
      <c r="I319" s="71"/>
    </row>
    <row r="320" spans="2:9">
      <c r="B320" s="64"/>
      <c r="C320" s="65"/>
      <c r="D320" s="66"/>
      <c r="E320" s="67"/>
      <c r="F320" s="68"/>
      <c r="G320" s="69"/>
      <c r="H320" s="70"/>
      <c r="I320" s="71"/>
    </row>
    <row r="321" spans="2:9">
      <c r="B321" s="64"/>
      <c r="C321" s="65"/>
      <c r="D321" s="66"/>
      <c r="E321" s="67"/>
      <c r="F321" s="68"/>
      <c r="G321" s="69"/>
      <c r="H321" s="70"/>
      <c r="I321" s="71"/>
    </row>
    <row r="322" spans="2:9">
      <c r="B322" s="64"/>
      <c r="C322" s="65"/>
      <c r="D322" s="66"/>
      <c r="E322" s="67"/>
      <c r="F322" s="68"/>
      <c r="G322" s="69"/>
      <c r="H322" s="70"/>
      <c r="I322" s="71"/>
    </row>
    <row r="323" spans="2:9">
      <c r="B323" s="64"/>
      <c r="C323" s="65"/>
      <c r="D323" s="66"/>
      <c r="E323" s="67"/>
      <c r="F323" s="68"/>
      <c r="G323" s="69"/>
      <c r="H323" s="70"/>
      <c r="I323" s="71"/>
    </row>
    <row r="324" spans="2:9">
      <c r="B324" s="64"/>
      <c r="C324" s="65"/>
      <c r="D324" s="66"/>
      <c r="E324" s="67"/>
      <c r="F324" s="68"/>
      <c r="G324" s="69"/>
      <c r="H324" s="70"/>
      <c r="I324" s="71"/>
    </row>
    <row r="325" spans="2:9">
      <c r="B325" s="64"/>
      <c r="C325" s="65"/>
      <c r="D325" s="66"/>
      <c r="E325" s="67"/>
      <c r="F325" s="68"/>
      <c r="G325" s="69"/>
      <c r="H325" s="70"/>
      <c r="I325" s="71"/>
    </row>
    <row r="326" spans="2:9">
      <c r="B326" s="64"/>
      <c r="C326" s="65"/>
      <c r="D326" s="66"/>
      <c r="E326" s="67"/>
      <c r="F326" s="68"/>
      <c r="G326" s="69"/>
      <c r="H326" s="70"/>
      <c r="I326" s="71"/>
    </row>
    <row r="327" spans="2:9">
      <c r="B327" s="64"/>
      <c r="C327" s="65"/>
      <c r="D327" s="66"/>
      <c r="E327" s="67"/>
      <c r="F327" s="68"/>
      <c r="G327" s="69"/>
      <c r="H327" s="70"/>
      <c r="I327" s="71"/>
    </row>
    <row r="328" spans="2:9">
      <c r="B328" s="64"/>
      <c r="C328" s="65"/>
      <c r="D328" s="66"/>
      <c r="E328" s="67"/>
      <c r="F328" s="68"/>
      <c r="G328" s="69"/>
      <c r="H328" s="70"/>
      <c r="I328" s="71"/>
    </row>
    <row r="329" spans="2:9">
      <c r="B329" s="64"/>
      <c r="C329" s="65"/>
      <c r="D329" s="66"/>
      <c r="E329" s="67"/>
      <c r="F329" s="68"/>
      <c r="G329" s="69"/>
      <c r="H329" s="70"/>
      <c r="I329" s="71"/>
    </row>
    <row r="330" spans="2:9">
      <c r="B330" s="64"/>
      <c r="C330" s="65"/>
      <c r="D330" s="66"/>
      <c r="E330" s="67"/>
      <c r="F330" s="68"/>
      <c r="G330" s="69"/>
      <c r="H330" s="70"/>
      <c r="I330" s="71"/>
    </row>
    <row r="331" spans="2:9">
      <c r="B331" s="64"/>
      <c r="C331" s="65"/>
      <c r="D331" s="66"/>
      <c r="E331" s="67"/>
      <c r="F331" s="68"/>
      <c r="G331" s="69"/>
      <c r="H331" s="70"/>
      <c r="I331" s="71"/>
    </row>
    <row r="332" spans="2:9">
      <c r="B332" s="64"/>
      <c r="C332" s="65"/>
      <c r="D332" s="66"/>
      <c r="E332" s="67"/>
      <c r="F332" s="68"/>
      <c r="G332" s="69"/>
      <c r="H332" s="70"/>
      <c r="I332" s="71"/>
    </row>
    <row r="333" spans="2:9">
      <c r="B333" s="64"/>
      <c r="C333" s="65"/>
      <c r="D333" s="66"/>
      <c r="E333" s="67"/>
      <c r="F333" s="68"/>
      <c r="G333" s="69"/>
      <c r="H333" s="70"/>
      <c r="I333" s="71"/>
    </row>
    <row r="334" spans="2:9">
      <c r="B334" s="64"/>
      <c r="C334" s="65"/>
      <c r="D334" s="66"/>
      <c r="E334" s="67"/>
      <c r="F334" s="68"/>
      <c r="G334" s="69"/>
      <c r="H334" s="70"/>
      <c r="I334" s="71"/>
    </row>
    <row r="335" spans="2:9">
      <c r="B335" s="64"/>
      <c r="C335" s="65"/>
      <c r="D335" s="66"/>
      <c r="E335" s="67"/>
      <c r="F335" s="68"/>
      <c r="G335" s="69"/>
      <c r="H335" s="70"/>
      <c r="I335" s="71"/>
    </row>
    <row r="336" spans="2:9">
      <c r="B336" s="64"/>
      <c r="C336" s="65"/>
      <c r="D336" s="66"/>
      <c r="E336" s="67"/>
      <c r="F336" s="68"/>
      <c r="G336" s="69"/>
      <c r="H336" s="70"/>
      <c r="I336" s="71"/>
    </row>
    <row r="337" spans="2:9">
      <c r="B337" s="64"/>
      <c r="C337" s="65"/>
      <c r="D337" s="66"/>
      <c r="E337" s="67"/>
      <c r="F337" s="68"/>
      <c r="G337" s="69"/>
      <c r="H337" s="70"/>
      <c r="I337" s="71"/>
    </row>
    <row r="338" spans="2:9">
      <c r="B338" s="64"/>
      <c r="C338" s="65"/>
      <c r="D338" s="66"/>
      <c r="E338" s="67"/>
      <c r="F338" s="68"/>
      <c r="G338" s="69"/>
      <c r="H338" s="70"/>
      <c r="I338" s="71"/>
    </row>
    <row r="339" spans="2:9">
      <c r="B339" s="64"/>
      <c r="C339" s="65"/>
      <c r="D339" s="66"/>
      <c r="E339" s="67"/>
      <c r="F339" s="68"/>
      <c r="G339" s="69"/>
      <c r="H339" s="70"/>
      <c r="I339" s="71"/>
    </row>
    <row r="340" spans="2:9">
      <c r="B340" s="64"/>
      <c r="C340" s="65"/>
      <c r="D340" s="66"/>
      <c r="E340" s="67"/>
      <c r="F340" s="68"/>
      <c r="G340" s="69"/>
      <c r="H340" s="70"/>
      <c r="I340" s="71"/>
    </row>
    <row r="341" spans="2:9">
      <c r="B341" s="64"/>
      <c r="C341" s="65"/>
      <c r="D341" s="66"/>
      <c r="E341" s="67"/>
      <c r="F341" s="68"/>
      <c r="G341" s="69"/>
      <c r="H341" s="70"/>
      <c r="I341" s="71"/>
    </row>
    <row r="342" spans="2:9">
      <c r="B342" s="64"/>
      <c r="C342" s="65"/>
      <c r="D342" s="66"/>
      <c r="E342" s="67"/>
      <c r="F342" s="68"/>
      <c r="G342" s="69"/>
      <c r="H342" s="70"/>
      <c r="I342" s="71"/>
    </row>
    <row r="343" spans="2:9">
      <c r="B343" s="64"/>
      <c r="C343" s="65"/>
      <c r="D343" s="66"/>
      <c r="E343" s="67"/>
      <c r="F343" s="68"/>
      <c r="G343" s="69"/>
      <c r="H343" s="70"/>
      <c r="I343" s="71"/>
    </row>
    <row r="344" spans="2:9">
      <c r="B344" s="64"/>
      <c r="C344" s="65"/>
      <c r="D344" s="66"/>
      <c r="E344" s="67"/>
      <c r="F344" s="68"/>
      <c r="G344" s="69"/>
      <c r="H344" s="70"/>
      <c r="I344" s="71"/>
    </row>
    <row r="345" spans="2:9">
      <c r="B345" s="64"/>
      <c r="C345" s="65"/>
      <c r="D345" s="66"/>
      <c r="E345" s="67"/>
      <c r="F345" s="68"/>
      <c r="G345" s="69"/>
      <c r="H345" s="70"/>
      <c r="I345" s="71"/>
    </row>
    <row r="346" spans="2:9">
      <c r="B346" s="64"/>
      <c r="C346" s="65"/>
      <c r="D346" s="66"/>
      <c r="E346" s="67"/>
      <c r="F346" s="68"/>
      <c r="G346" s="69"/>
      <c r="H346" s="70"/>
      <c r="I346" s="71"/>
    </row>
    <row r="347" spans="2:9">
      <c r="B347" s="64"/>
      <c r="C347" s="65"/>
      <c r="D347" s="66"/>
      <c r="E347" s="67"/>
      <c r="F347" s="68"/>
      <c r="G347" s="69"/>
      <c r="H347" s="70"/>
      <c r="I347" s="71"/>
    </row>
    <row r="348" spans="2:9">
      <c r="B348" s="64"/>
      <c r="C348" s="65"/>
      <c r="D348" s="66"/>
      <c r="E348" s="67"/>
      <c r="F348" s="68"/>
      <c r="G348" s="69"/>
      <c r="H348" s="70"/>
      <c r="I348" s="71"/>
    </row>
    <row r="349" spans="2:9">
      <c r="B349" s="64"/>
      <c r="C349" s="65"/>
      <c r="D349" s="66"/>
      <c r="E349" s="67"/>
      <c r="F349" s="68"/>
      <c r="G349" s="69"/>
      <c r="H349" s="70"/>
      <c r="I349" s="71"/>
    </row>
    <row r="350" spans="2:9">
      <c r="B350" s="64"/>
      <c r="C350" s="65"/>
      <c r="D350" s="66"/>
      <c r="E350" s="67"/>
      <c r="F350" s="68"/>
      <c r="G350" s="69"/>
      <c r="H350" s="70"/>
      <c r="I350" s="71"/>
    </row>
    <row r="351" spans="2:9">
      <c r="B351" s="64"/>
      <c r="C351" s="65"/>
      <c r="D351" s="66"/>
      <c r="E351" s="67"/>
      <c r="F351" s="68"/>
      <c r="G351" s="69"/>
      <c r="H351" s="70"/>
      <c r="I351" s="71"/>
    </row>
    <row r="352" spans="2:9">
      <c r="B352" s="64"/>
      <c r="C352" s="65"/>
      <c r="D352" s="66"/>
      <c r="E352" s="67"/>
      <c r="F352" s="68"/>
      <c r="G352" s="69"/>
      <c r="H352" s="70"/>
      <c r="I352" s="71"/>
    </row>
    <row r="353" spans="2:9">
      <c r="B353" s="64"/>
      <c r="C353" s="65"/>
      <c r="D353" s="66"/>
      <c r="E353" s="67"/>
      <c r="F353" s="68"/>
      <c r="G353" s="69"/>
      <c r="H353" s="70"/>
      <c r="I353" s="71"/>
    </row>
    <row r="354" spans="2:9">
      <c r="B354" s="64"/>
      <c r="C354" s="65"/>
      <c r="D354" s="66"/>
      <c r="E354" s="67"/>
      <c r="F354" s="68"/>
      <c r="G354" s="69"/>
      <c r="H354" s="70"/>
      <c r="I354" s="71"/>
    </row>
    <row r="355" spans="2:9">
      <c r="B355" s="64"/>
      <c r="C355" s="65"/>
      <c r="D355" s="66"/>
      <c r="E355" s="67"/>
      <c r="F355" s="68"/>
      <c r="G355" s="69"/>
      <c r="H355" s="70"/>
      <c r="I355" s="71"/>
    </row>
    <row r="356" spans="2:9">
      <c r="B356" s="64"/>
      <c r="C356" s="65"/>
      <c r="D356" s="66"/>
      <c r="E356" s="67"/>
      <c r="F356" s="68"/>
      <c r="G356" s="69"/>
      <c r="H356" s="70"/>
      <c r="I356" s="71"/>
    </row>
    <row r="357" spans="2:9">
      <c r="B357" s="64"/>
      <c r="C357" s="65"/>
      <c r="D357" s="66"/>
      <c r="E357" s="67"/>
      <c r="F357" s="68"/>
      <c r="G357" s="69"/>
      <c r="H357" s="70"/>
      <c r="I357" s="71"/>
    </row>
    <row r="358" spans="2:9">
      <c r="B358" s="64"/>
      <c r="C358" s="65"/>
      <c r="D358" s="66"/>
      <c r="E358" s="67"/>
      <c r="F358" s="68"/>
      <c r="G358" s="69"/>
      <c r="H358" s="70"/>
      <c r="I358" s="71"/>
    </row>
    <row r="359" spans="2:9">
      <c r="B359" s="64"/>
      <c r="C359" s="65"/>
      <c r="D359" s="66"/>
      <c r="E359" s="67"/>
      <c r="F359" s="68"/>
      <c r="G359" s="69"/>
      <c r="H359" s="70"/>
      <c r="I359" s="71"/>
    </row>
    <row r="360" spans="2:9">
      <c r="B360" s="64"/>
      <c r="C360" s="65"/>
      <c r="D360" s="66"/>
      <c r="E360" s="67"/>
      <c r="F360" s="68"/>
      <c r="G360" s="69"/>
      <c r="H360" s="70"/>
      <c r="I360" s="71"/>
    </row>
    <row r="361" spans="2:9">
      <c r="B361" s="64"/>
      <c r="C361" s="65"/>
      <c r="D361" s="66"/>
      <c r="E361" s="67"/>
      <c r="F361" s="68"/>
      <c r="G361" s="69"/>
      <c r="H361" s="70"/>
      <c r="I361" s="71"/>
    </row>
    <row r="362" spans="2:9">
      <c r="B362" s="64"/>
      <c r="C362" s="65"/>
      <c r="D362" s="66"/>
      <c r="E362" s="67"/>
      <c r="F362" s="68"/>
      <c r="G362" s="69"/>
      <c r="H362" s="70"/>
      <c r="I362" s="71"/>
    </row>
    <row r="363" spans="2:9">
      <c r="B363" s="64"/>
      <c r="C363" s="65"/>
      <c r="D363" s="66"/>
      <c r="E363" s="67"/>
      <c r="F363" s="68"/>
      <c r="G363" s="69"/>
      <c r="H363" s="70"/>
      <c r="I363" s="71"/>
    </row>
    <row r="364" spans="2:9">
      <c r="B364" s="64"/>
      <c r="C364" s="65"/>
      <c r="D364" s="66"/>
      <c r="E364" s="67"/>
      <c r="F364" s="68"/>
      <c r="G364" s="69"/>
      <c r="H364" s="70"/>
      <c r="I364" s="71"/>
    </row>
    <row r="365" spans="2:9">
      <c r="B365" s="64"/>
      <c r="C365" s="65"/>
      <c r="D365" s="66"/>
      <c r="E365" s="67"/>
      <c r="F365" s="68"/>
      <c r="G365" s="69"/>
      <c r="H365" s="70"/>
      <c r="I365" s="71"/>
    </row>
    <row r="366" spans="2:9">
      <c r="B366" s="64"/>
      <c r="C366" s="65"/>
      <c r="D366" s="66"/>
      <c r="E366" s="67"/>
      <c r="F366" s="68"/>
      <c r="G366" s="69"/>
      <c r="H366" s="70"/>
      <c r="I366" s="71"/>
    </row>
    <row r="367" spans="2:9">
      <c r="B367" s="64"/>
      <c r="C367" s="65"/>
      <c r="D367" s="66"/>
      <c r="E367" s="67"/>
      <c r="F367" s="68"/>
      <c r="G367" s="69"/>
      <c r="H367" s="70"/>
      <c r="I367" s="71"/>
    </row>
    <row r="368" spans="2:9">
      <c r="B368" s="64"/>
      <c r="C368" s="65"/>
      <c r="D368" s="66"/>
      <c r="E368" s="67"/>
      <c r="F368" s="68"/>
      <c r="G368" s="69"/>
      <c r="H368" s="70"/>
      <c r="I368" s="71"/>
    </row>
    <row r="369" spans="2:9">
      <c r="B369" s="64"/>
      <c r="C369" s="65"/>
      <c r="D369" s="66"/>
      <c r="E369" s="67"/>
      <c r="F369" s="68"/>
      <c r="G369" s="69"/>
      <c r="H369" s="70"/>
      <c r="I369" s="71"/>
    </row>
    <row r="370" spans="2:9">
      <c r="B370" s="64"/>
      <c r="C370" s="65"/>
      <c r="D370" s="66"/>
      <c r="E370" s="67"/>
      <c r="F370" s="68"/>
      <c r="G370" s="69"/>
      <c r="H370" s="70"/>
      <c r="I370" s="71"/>
    </row>
    <row r="371" spans="2:9">
      <c r="B371" s="64"/>
      <c r="C371" s="65"/>
      <c r="D371" s="66"/>
      <c r="E371" s="67"/>
      <c r="F371" s="68"/>
      <c r="G371" s="69"/>
      <c r="H371" s="70"/>
      <c r="I371" s="71"/>
    </row>
    <row r="372" spans="2:9">
      <c r="B372" s="64"/>
      <c r="C372" s="65"/>
      <c r="D372" s="66"/>
      <c r="E372" s="67"/>
      <c r="F372" s="68"/>
      <c r="G372" s="69"/>
      <c r="H372" s="70"/>
      <c r="I372" s="71"/>
    </row>
    <row r="373" spans="2:9">
      <c r="B373" s="64"/>
      <c r="C373" s="65"/>
      <c r="D373" s="66"/>
      <c r="E373" s="67"/>
      <c r="F373" s="68"/>
      <c r="G373" s="69"/>
      <c r="H373" s="70"/>
      <c r="I373" s="71"/>
    </row>
    <row r="374" spans="2:9">
      <c r="B374" s="64"/>
      <c r="C374" s="65"/>
      <c r="D374" s="66"/>
      <c r="E374" s="67"/>
      <c r="F374" s="68"/>
      <c r="G374" s="69"/>
      <c r="H374" s="70"/>
      <c r="I374" s="71"/>
    </row>
    <row r="375" spans="2:9">
      <c r="B375" s="64"/>
      <c r="C375" s="65"/>
      <c r="D375" s="66"/>
      <c r="E375" s="67"/>
      <c r="F375" s="68"/>
      <c r="G375" s="69"/>
      <c r="H375" s="70"/>
      <c r="I375" s="71"/>
    </row>
    <row r="376" spans="2:9">
      <c r="B376" s="64"/>
      <c r="C376" s="65"/>
      <c r="D376" s="66"/>
      <c r="E376" s="67"/>
      <c r="F376" s="68"/>
      <c r="G376" s="69"/>
      <c r="H376" s="70"/>
      <c r="I376" s="71"/>
    </row>
    <row r="377" spans="2:9">
      <c r="B377" s="64"/>
      <c r="C377" s="65"/>
      <c r="D377" s="66"/>
      <c r="E377" s="67"/>
      <c r="F377" s="68"/>
      <c r="G377" s="69"/>
      <c r="H377" s="70"/>
      <c r="I377" s="71"/>
    </row>
    <row r="378" spans="2:9">
      <c r="B378" s="64"/>
      <c r="C378" s="65"/>
      <c r="D378" s="66"/>
      <c r="E378" s="67"/>
      <c r="F378" s="68"/>
      <c r="G378" s="69"/>
      <c r="H378" s="70"/>
      <c r="I378" s="71"/>
    </row>
    <row r="379" spans="2:9">
      <c r="B379" s="64"/>
      <c r="C379" s="65"/>
      <c r="D379" s="66"/>
      <c r="E379" s="67"/>
      <c r="F379" s="68"/>
      <c r="G379" s="69"/>
      <c r="H379" s="70"/>
      <c r="I379" s="71"/>
    </row>
    <row r="380" spans="2:9">
      <c r="B380" s="64"/>
      <c r="C380" s="65"/>
      <c r="D380" s="66"/>
      <c r="E380" s="67"/>
      <c r="F380" s="68"/>
      <c r="G380" s="69"/>
      <c r="H380" s="70"/>
      <c r="I380" s="71"/>
    </row>
    <row r="381" spans="2:9">
      <c r="B381" s="64"/>
      <c r="C381" s="65"/>
      <c r="D381" s="66"/>
      <c r="E381" s="67"/>
      <c r="F381" s="68"/>
      <c r="G381" s="69"/>
      <c r="H381" s="70"/>
      <c r="I381" s="71"/>
    </row>
    <row r="382" spans="2:9">
      <c r="B382" s="64"/>
      <c r="C382" s="65"/>
      <c r="D382" s="66"/>
      <c r="E382" s="67"/>
      <c r="F382" s="68"/>
      <c r="G382" s="69"/>
      <c r="H382" s="70"/>
      <c r="I382" s="71"/>
    </row>
    <row r="383" spans="2:9">
      <c r="B383" s="64"/>
      <c r="C383" s="65"/>
      <c r="D383" s="66"/>
      <c r="E383" s="67"/>
      <c r="F383" s="68"/>
      <c r="G383" s="69"/>
      <c r="H383" s="70"/>
      <c r="I383" s="71"/>
    </row>
    <row r="384" spans="2:9">
      <c r="B384" s="64"/>
      <c r="C384" s="65"/>
      <c r="D384" s="66"/>
      <c r="E384" s="67"/>
      <c r="F384" s="68"/>
      <c r="G384" s="69"/>
      <c r="H384" s="70"/>
      <c r="I384" s="71"/>
    </row>
    <row r="385" spans="2:9">
      <c r="B385" s="64"/>
      <c r="C385" s="65"/>
      <c r="D385" s="66"/>
      <c r="E385" s="67"/>
      <c r="F385" s="68"/>
      <c r="G385" s="69"/>
      <c r="H385" s="70"/>
      <c r="I385" s="71"/>
    </row>
    <row r="386" spans="2:9">
      <c r="B386" s="64"/>
      <c r="C386" s="65"/>
      <c r="D386" s="66"/>
      <c r="E386" s="67"/>
      <c r="F386" s="68"/>
      <c r="G386" s="69"/>
      <c r="H386" s="70"/>
      <c r="I386" s="71"/>
    </row>
    <row r="387" spans="2:9">
      <c r="B387" s="64"/>
      <c r="C387" s="65"/>
      <c r="D387" s="66"/>
      <c r="E387" s="67"/>
      <c r="F387" s="68"/>
      <c r="G387" s="69"/>
      <c r="H387" s="70"/>
      <c r="I387" s="71"/>
    </row>
    <row r="388" spans="2:9">
      <c r="B388" s="64"/>
      <c r="C388" s="65"/>
      <c r="D388" s="66"/>
      <c r="E388" s="67"/>
      <c r="F388" s="68"/>
      <c r="G388" s="69"/>
      <c r="H388" s="70"/>
      <c r="I388" s="71"/>
    </row>
    <row r="389" spans="2:9">
      <c r="B389" s="64"/>
      <c r="C389" s="65"/>
      <c r="D389" s="66"/>
      <c r="E389" s="67"/>
      <c r="F389" s="68"/>
      <c r="G389" s="69"/>
      <c r="H389" s="70"/>
      <c r="I389" s="71"/>
    </row>
    <row r="390" spans="2:9">
      <c r="B390" s="64"/>
      <c r="C390" s="65"/>
      <c r="D390" s="66"/>
      <c r="E390" s="67"/>
      <c r="F390" s="68"/>
      <c r="G390" s="69"/>
      <c r="H390" s="70"/>
      <c r="I390" s="71"/>
    </row>
    <row r="391" spans="2:9">
      <c r="B391" s="64"/>
      <c r="C391" s="65"/>
      <c r="D391" s="66"/>
      <c r="E391" s="67"/>
      <c r="F391" s="68"/>
      <c r="G391" s="69"/>
      <c r="H391" s="70"/>
      <c r="I391" s="71"/>
    </row>
    <row r="392" spans="2:9">
      <c r="B392" s="64"/>
      <c r="C392" s="65"/>
      <c r="D392" s="66"/>
      <c r="E392" s="67"/>
      <c r="F392" s="68"/>
      <c r="G392" s="69"/>
      <c r="H392" s="70"/>
      <c r="I392" s="71"/>
    </row>
    <row r="393" spans="2:9">
      <c r="B393" s="64"/>
      <c r="C393" s="65"/>
      <c r="D393" s="66"/>
      <c r="E393" s="67"/>
      <c r="F393" s="68"/>
      <c r="G393" s="69"/>
      <c r="H393" s="70"/>
      <c r="I393" s="71"/>
    </row>
    <row r="394" spans="2:9">
      <c r="B394" s="64"/>
      <c r="C394" s="65"/>
      <c r="D394" s="66"/>
      <c r="E394" s="67"/>
      <c r="F394" s="68"/>
      <c r="G394" s="69"/>
      <c r="H394" s="70"/>
      <c r="I394" s="71"/>
    </row>
    <row r="395" spans="2:9">
      <c r="B395" s="64"/>
      <c r="C395" s="65"/>
      <c r="D395" s="66"/>
      <c r="E395" s="67"/>
      <c r="F395" s="68"/>
      <c r="G395" s="69"/>
      <c r="H395" s="70"/>
      <c r="I395" s="71"/>
    </row>
    <row r="396" spans="2:9">
      <c r="B396" s="64"/>
      <c r="C396" s="65"/>
      <c r="D396" s="66"/>
      <c r="E396" s="67"/>
      <c r="F396" s="68"/>
      <c r="G396" s="69"/>
      <c r="H396" s="70"/>
      <c r="I396" s="71"/>
    </row>
    <row r="397" spans="2:9">
      <c r="B397" s="64"/>
      <c r="C397" s="65"/>
      <c r="D397" s="66"/>
      <c r="E397" s="67"/>
      <c r="F397" s="68"/>
      <c r="G397" s="69"/>
      <c r="H397" s="70"/>
      <c r="I397" s="71"/>
    </row>
    <row r="398" spans="2:9">
      <c r="B398" s="64"/>
      <c r="C398" s="65"/>
      <c r="D398" s="66"/>
      <c r="E398" s="67"/>
      <c r="F398" s="68"/>
      <c r="G398" s="69"/>
      <c r="H398" s="70"/>
      <c r="I398" s="71"/>
    </row>
    <row r="399" spans="2:9">
      <c r="B399" s="64"/>
      <c r="C399" s="65"/>
      <c r="D399" s="66"/>
      <c r="E399" s="67"/>
      <c r="F399" s="68"/>
      <c r="G399" s="69"/>
      <c r="H399" s="70"/>
      <c r="I399" s="71"/>
    </row>
    <row r="400" spans="2:9">
      <c r="B400" s="64"/>
      <c r="C400" s="65"/>
      <c r="D400" s="66"/>
      <c r="E400" s="67"/>
      <c r="F400" s="68"/>
      <c r="G400" s="69"/>
      <c r="H400" s="70"/>
      <c r="I400" s="71"/>
    </row>
    <row r="401" spans="2:9">
      <c r="B401" s="64"/>
      <c r="C401" s="65"/>
      <c r="D401" s="66"/>
      <c r="E401" s="67"/>
      <c r="F401" s="68"/>
      <c r="G401" s="69"/>
      <c r="H401" s="70"/>
      <c r="I401" s="71"/>
    </row>
    <row r="402" spans="2:9">
      <c r="B402" s="64"/>
      <c r="C402" s="65"/>
      <c r="D402" s="66"/>
      <c r="E402" s="67"/>
      <c r="F402" s="68"/>
      <c r="G402" s="69"/>
      <c r="H402" s="70"/>
      <c r="I402" s="71"/>
    </row>
    <row r="403" spans="2:9">
      <c r="B403" s="64"/>
      <c r="C403" s="65"/>
      <c r="D403" s="66"/>
      <c r="E403" s="67"/>
      <c r="F403" s="68"/>
      <c r="G403" s="69"/>
      <c r="H403" s="70"/>
      <c r="I403" s="71"/>
    </row>
    <row r="404" spans="2:9">
      <c r="B404" s="64"/>
      <c r="C404" s="65"/>
      <c r="D404" s="66"/>
      <c r="E404" s="67"/>
      <c r="F404" s="68"/>
      <c r="G404" s="69"/>
      <c r="H404" s="70"/>
      <c r="I404" s="71"/>
    </row>
    <row r="405" spans="2:9">
      <c r="B405" s="64"/>
      <c r="C405" s="65"/>
      <c r="D405" s="66"/>
      <c r="E405" s="67"/>
      <c r="F405" s="68"/>
      <c r="G405" s="69"/>
      <c r="H405" s="70"/>
      <c r="I405" s="71"/>
    </row>
    <row r="406" spans="2:9">
      <c r="B406" s="64"/>
      <c r="C406" s="65"/>
      <c r="D406" s="66"/>
      <c r="E406" s="67"/>
      <c r="F406" s="68"/>
      <c r="G406" s="69"/>
      <c r="H406" s="70"/>
      <c r="I406" s="71"/>
    </row>
    <row r="407" spans="2:9">
      <c r="B407" s="64"/>
      <c r="C407" s="65"/>
      <c r="D407" s="66"/>
      <c r="E407" s="67"/>
      <c r="F407" s="68"/>
      <c r="G407" s="69"/>
      <c r="H407" s="70"/>
      <c r="I407" s="71"/>
    </row>
    <row r="408" spans="2:9">
      <c r="B408" s="64"/>
      <c r="C408" s="65"/>
      <c r="D408" s="66"/>
      <c r="E408" s="67"/>
      <c r="F408" s="68"/>
      <c r="G408" s="69"/>
      <c r="H408" s="70"/>
      <c r="I408" s="71"/>
    </row>
    <row r="409" spans="2:9">
      <c r="B409" s="64"/>
      <c r="C409" s="65"/>
      <c r="D409" s="66"/>
      <c r="E409" s="67"/>
      <c r="F409" s="68"/>
      <c r="G409" s="69"/>
      <c r="H409" s="70"/>
      <c r="I409" s="71"/>
    </row>
    <row r="410" spans="2:9">
      <c r="B410" s="64"/>
      <c r="C410" s="65"/>
      <c r="D410" s="66"/>
      <c r="E410" s="67"/>
      <c r="F410" s="68"/>
      <c r="G410" s="69"/>
      <c r="H410" s="70"/>
      <c r="I410" s="71"/>
    </row>
    <row r="411" spans="2:9">
      <c r="B411" s="64"/>
      <c r="C411" s="65"/>
      <c r="D411" s="66"/>
      <c r="E411" s="67"/>
      <c r="F411" s="68"/>
      <c r="G411" s="69"/>
      <c r="H411" s="70"/>
      <c r="I411" s="71"/>
    </row>
    <row r="412" spans="2:9">
      <c r="B412" s="64"/>
      <c r="C412" s="65"/>
      <c r="D412" s="66"/>
      <c r="E412" s="67"/>
      <c r="F412" s="68"/>
      <c r="G412" s="69"/>
      <c r="H412" s="70"/>
      <c r="I412" s="71"/>
    </row>
    <row r="413" spans="2:9">
      <c r="B413" s="64"/>
      <c r="C413" s="65"/>
      <c r="D413" s="66"/>
      <c r="E413" s="67"/>
      <c r="F413" s="68"/>
      <c r="G413" s="69"/>
      <c r="H413" s="70"/>
      <c r="I413" s="71"/>
    </row>
    <row r="414" spans="2:9">
      <c r="B414" s="64"/>
      <c r="C414" s="65"/>
      <c r="D414" s="66"/>
      <c r="E414" s="67"/>
      <c r="F414" s="68"/>
      <c r="G414" s="69"/>
      <c r="H414" s="70"/>
      <c r="I414" s="71"/>
    </row>
    <row r="415" spans="2:9">
      <c r="B415" s="64"/>
      <c r="C415" s="65"/>
      <c r="D415" s="66"/>
      <c r="E415" s="67"/>
      <c r="F415" s="68"/>
      <c r="G415" s="69"/>
      <c r="H415" s="70"/>
      <c r="I415" s="71"/>
    </row>
    <row r="416" spans="2:9">
      <c r="B416" s="64"/>
      <c r="C416" s="65"/>
      <c r="D416" s="66"/>
      <c r="E416" s="67"/>
      <c r="F416" s="68"/>
      <c r="G416" s="69"/>
      <c r="H416" s="70"/>
      <c r="I416" s="71"/>
    </row>
    <row r="417" spans="2:9">
      <c r="B417" s="64"/>
      <c r="C417" s="65"/>
      <c r="D417" s="66"/>
      <c r="E417" s="67"/>
      <c r="F417" s="68"/>
      <c r="G417" s="69"/>
      <c r="H417" s="70"/>
      <c r="I417" s="71"/>
    </row>
    <row r="418" spans="2:9">
      <c r="B418" s="64"/>
      <c r="C418" s="65"/>
      <c r="D418" s="66"/>
      <c r="E418" s="67"/>
      <c r="F418" s="68"/>
      <c r="G418" s="69"/>
      <c r="H418" s="70"/>
      <c r="I418" s="71"/>
    </row>
    <row r="419" spans="2:9">
      <c r="B419" s="64"/>
      <c r="C419" s="65"/>
      <c r="D419" s="66"/>
      <c r="E419" s="67"/>
      <c r="F419" s="68"/>
      <c r="G419" s="69"/>
      <c r="H419" s="70"/>
      <c r="I419" s="71"/>
    </row>
    <row r="420" spans="2:9">
      <c r="B420" s="64"/>
      <c r="C420" s="65"/>
      <c r="D420" s="66"/>
      <c r="E420" s="67"/>
      <c r="F420" s="68"/>
      <c r="G420" s="69"/>
      <c r="H420" s="70"/>
      <c r="I420" s="71"/>
    </row>
    <row r="421" spans="2:9">
      <c r="B421" s="64"/>
      <c r="C421" s="65"/>
      <c r="D421" s="66"/>
      <c r="E421" s="67"/>
      <c r="F421" s="68"/>
      <c r="G421" s="69"/>
      <c r="H421" s="70"/>
      <c r="I421" s="71"/>
    </row>
    <row r="422" spans="2:9">
      <c r="B422" s="64"/>
      <c r="C422" s="65"/>
      <c r="D422" s="66"/>
      <c r="E422" s="67"/>
      <c r="F422" s="68"/>
      <c r="G422" s="69"/>
      <c r="H422" s="70"/>
      <c r="I422" s="71"/>
    </row>
    <row r="423" spans="2:9">
      <c r="B423" s="64"/>
      <c r="C423" s="65"/>
      <c r="D423" s="66"/>
      <c r="E423" s="67"/>
      <c r="F423" s="68"/>
      <c r="G423" s="69"/>
      <c r="H423" s="70"/>
      <c r="I423" s="71"/>
    </row>
    <row r="424" spans="2:9">
      <c r="B424" s="64"/>
      <c r="C424" s="65"/>
      <c r="D424" s="66"/>
      <c r="E424" s="67"/>
      <c r="F424" s="68"/>
      <c r="G424" s="69"/>
      <c r="H424" s="70"/>
      <c r="I424" s="71"/>
    </row>
    <row r="425" spans="2:9">
      <c r="B425" s="64"/>
      <c r="C425" s="65"/>
      <c r="D425" s="66"/>
      <c r="E425" s="67"/>
      <c r="F425" s="68"/>
      <c r="G425" s="69"/>
      <c r="H425" s="70"/>
      <c r="I425" s="71"/>
    </row>
    <row r="426" spans="2:9">
      <c r="B426" s="64"/>
      <c r="C426" s="65"/>
      <c r="D426" s="66"/>
      <c r="E426" s="67"/>
      <c r="F426" s="68"/>
      <c r="G426" s="69"/>
      <c r="H426" s="70"/>
      <c r="I426" s="71"/>
    </row>
    <row r="427" spans="2:9">
      <c r="B427" s="64"/>
      <c r="C427" s="65"/>
      <c r="D427" s="66"/>
      <c r="E427" s="67"/>
      <c r="F427" s="68"/>
      <c r="G427" s="69"/>
      <c r="H427" s="70"/>
      <c r="I427" s="71"/>
    </row>
    <row r="428" spans="2:9">
      <c r="B428" s="64"/>
      <c r="C428" s="65"/>
      <c r="D428" s="66"/>
      <c r="E428" s="67"/>
      <c r="F428" s="68"/>
      <c r="G428" s="69"/>
      <c r="H428" s="70"/>
      <c r="I428" s="71"/>
    </row>
    <row r="429" spans="2:9">
      <c r="B429" s="64"/>
      <c r="C429" s="65"/>
      <c r="D429" s="66"/>
      <c r="E429" s="67"/>
      <c r="F429" s="68"/>
      <c r="G429" s="69"/>
      <c r="H429" s="70"/>
      <c r="I429" s="71"/>
    </row>
    <row r="430" spans="2:9">
      <c r="B430" s="64"/>
      <c r="C430" s="65"/>
      <c r="D430" s="66"/>
      <c r="E430" s="67"/>
      <c r="F430" s="68"/>
      <c r="G430" s="69"/>
      <c r="H430" s="70"/>
      <c r="I430" s="71"/>
    </row>
    <row r="431" spans="2:9">
      <c r="B431" s="64"/>
      <c r="C431" s="65"/>
      <c r="D431" s="66"/>
      <c r="E431" s="67"/>
      <c r="F431" s="68"/>
      <c r="G431" s="69"/>
      <c r="H431" s="70"/>
      <c r="I431" s="71"/>
    </row>
    <row r="432" spans="2:9">
      <c r="B432" s="64"/>
      <c r="C432" s="65"/>
      <c r="D432" s="66"/>
      <c r="E432" s="67"/>
      <c r="F432" s="68"/>
      <c r="G432" s="69"/>
      <c r="H432" s="70"/>
      <c r="I432" s="71"/>
    </row>
    <row r="433" spans="2:9">
      <c r="B433" s="64"/>
      <c r="C433" s="65"/>
      <c r="D433" s="66"/>
      <c r="E433" s="67"/>
      <c r="F433" s="68"/>
      <c r="G433" s="69"/>
      <c r="H433" s="70"/>
      <c r="I433" s="71"/>
    </row>
    <row r="434" spans="2:9">
      <c r="B434" s="64"/>
      <c r="C434" s="65"/>
      <c r="D434" s="66"/>
      <c r="E434" s="67"/>
      <c r="F434" s="68"/>
      <c r="G434" s="69"/>
      <c r="H434" s="70"/>
      <c r="I434" s="71"/>
    </row>
    <row r="435" spans="2:9">
      <c r="B435" s="64"/>
      <c r="C435" s="65"/>
      <c r="D435" s="66"/>
      <c r="E435" s="67"/>
      <c r="F435" s="68"/>
      <c r="G435" s="69"/>
      <c r="H435" s="70"/>
      <c r="I435" s="71"/>
    </row>
    <row r="436" spans="2:9">
      <c r="B436" s="64"/>
      <c r="C436" s="65"/>
      <c r="D436" s="66"/>
      <c r="E436" s="67"/>
      <c r="F436" s="68"/>
      <c r="G436" s="69"/>
      <c r="H436" s="70"/>
      <c r="I436" s="71"/>
    </row>
    <row r="437" spans="2:9">
      <c r="B437" s="64"/>
      <c r="C437" s="65"/>
      <c r="D437" s="66"/>
      <c r="E437" s="67"/>
      <c r="F437" s="68"/>
      <c r="G437" s="69"/>
      <c r="H437" s="70"/>
      <c r="I437" s="71"/>
    </row>
    <row r="438" spans="2:9">
      <c r="B438" s="64"/>
      <c r="C438" s="65"/>
      <c r="D438" s="66"/>
      <c r="E438" s="67"/>
      <c r="F438" s="68"/>
      <c r="G438" s="69"/>
      <c r="H438" s="70"/>
      <c r="I438" s="71"/>
    </row>
    <row r="439" spans="2:9">
      <c r="B439" s="64"/>
      <c r="C439" s="65"/>
      <c r="D439" s="66"/>
      <c r="E439" s="67"/>
      <c r="F439" s="68"/>
      <c r="G439" s="69"/>
      <c r="H439" s="70"/>
      <c r="I439" s="71"/>
    </row>
    <row r="440" spans="2:9">
      <c r="B440" s="64"/>
      <c r="C440" s="65"/>
      <c r="D440" s="66"/>
      <c r="E440" s="67"/>
      <c r="F440" s="68"/>
      <c r="G440" s="69"/>
      <c r="H440" s="70"/>
      <c r="I440" s="71"/>
    </row>
    <row r="441" spans="2:9">
      <c r="B441" s="64"/>
      <c r="C441" s="65"/>
      <c r="D441" s="66"/>
      <c r="E441" s="67"/>
      <c r="F441" s="68"/>
      <c r="G441" s="69"/>
      <c r="H441" s="70"/>
      <c r="I441" s="71"/>
    </row>
    <row r="442" spans="2:9">
      <c r="B442" s="64"/>
      <c r="C442" s="65"/>
      <c r="D442" s="66"/>
      <c r="E442" s="67"/>
      <c r="F442" s="68"/>
      <c r="G442" s="69"/>
      <c r="H442" s="70"/>
      <c r="I442" s="71"/>
    </row>
    <row r="443" spans="2:9">
      <c r="B443" s="64"/>
      <c r="C443" s="65"/>
      <c r="D443" s="66"/>
      <c r="E443" s="67"/>
      <c r="F443" s="68"/>
      <c r="G443" s="69"/>
      <c r="H443" s="70"/>
      <c r="I443" s="71"/>
    </row>
    <row r="444" spans="2:9">
      <c r="B444" s="64"/>
      <c r="C444" s="65"/>
      <c r="D444" s="66"/>
      <c r="E444" s="67"/>
      <c r="F444" s="68"/>
      <c r="G444" s="69"/>
      <c r="H444" s="70"/>
      <c r="I444" s="71"/>
    </row>
    <row r="445" spans="2:9">
      <c r="B445" s="64"/>
      <c r="C445" s="65"/>
      <c r="D445" s="66"/>
      <c r="E445" s="67"/>
      <c r="F445" s="68"/>
      <c r="G445" s="69"/>
      <c r="H445" s="70"/>
      <c r="I445" s="71"/>
    </row>
    <row r="446" spans="2:9">
      <c r="B446" s="64"/>
      <c r="C446" s="65"/>
      <c r="D446" s="66"/>
      <c r="E446" s="67"/>
      <c r="F446" s="68"/>
      <c r="G446" s="69"/>
      <c r="H446" s="70"/>
      <c r="I446" s="71"/>
    </row>
    <row r="447" spans="2:9">
      <c r="B447" s="64"/>
      <c r="C447" s="65"/>
      <c r="D447" s="66"/>
      <c r="E447" s="67"/>
      <c r="F447" s="68"/>
      <c r="G447" s="69"/>
      <c r="H447" s="70"/>
      <c r="I447" s="71"/>
    </row>
    <row r="448" spans="2:9">
      <c r="B448" s="64"/>
      <c r="C448" s="65"/>
      <c r="D448" s="66"/>
      <c r="E448" s="67"/>
      <c r="F448" s="68"/>
      <c r="G448" s="69"/>
      <c r="H448" s="70"/>
      <c r="I448" s="71"/>
    </row>
    <row r="449" spans="2:9">
      <c r="B449" s="64"/>
      <c r="C449" s="65"/>
      <c r="D449" s="66"/>
      <c r="E449" s="67"/>
      <c r="F449" s="68"/>
      <c r="G449" s="69"/>
      <c r="H449" s="70"/>
      <c r="I449" s="71"/>
    </row>
    <row r="450" spans="2:9">
      <c r="B450" s="64"/>
      <c r="C450" s="65"/>
      <c r="D450" s="66"/>
      <c r="E450" s="67"/>
      <c r="F450" s="68"/>
      <c r="G450" s="69"/>
      <c r="H450" s="70"/>
      <c r="I450" s="71"/>
    </row>
    <row r="451" spans="2:9">
      <c r="B451" s="64"/>
      <c r="C451" s="65"/>
      <c r="D451" s="66"/>
      <c r="E451" s="67"/>
      <c r="F451" s="68"/>
      <c r="G451" s="69"/>
      <c r="H451" s="70"/>
      <c r="I451" s="71"/>
    </row>
    <row r="452" spans="2:9">
      <c r="B452" s="64"/>
      <c r="C452" s="65"/>
      <c r="D452" s="66"/>
      <c r="E452" s="67"/>
      <c r="F452" s="68"/>
      <c r="G452" s="69"/>
      <c r="H452" s="70"/>
      <c r="I452" s="71"/>
    </row>
    <row r="453" spans="2:9">
      <c r="B453" s="64"/>
      <c r="C453" s="65"/>
      <c r="D453" s="66"/>
      <c r="E453" s="67"/>
      <c r="F453" s="68"/>
      <c r="G453" s="69"/>
      <c r="H453" s="70"/>
      <c r="I453" s="71"/>
    </row>
    <row r="454" spans="2:9">
      <c r="B454" s="64"/>
      <c r="C454" s="65"/>
      <c r="D454" s="66"/>
      <c r="E454" s="67"/>
      <c r="F454" s="68"/>
      <c r="G454" s="69"/>
      <c r="H454" s="70"/>
      <c r="I454" s="71"/>
    </row>
    <row r="455" spans="2:9">
      <c r="B455" s="64"/>
      <c r="C455" s="65"/>
      <c r="D455" s="66"/>
      <c r="E455" s="67"/>
      <c r="F455" s="68"/>
      <c r="G455" s="69"/>
      <c r="H455" s="70"/>
      <c r="I455" s="71"/>
    </row>
    <row r="456" spans="2:9">
      <c r="B456" s="64"/>
      <c r="C456" s="65"/>
      <c r="D456" s="66"/>
      <c r="E456" s="67"/>
      <c r="F456" s="68"/>
      <c r="G456" s="69"/>
      <c r="H456" s="70"/>
      <c r="I456" s="71"/>
    </row>
    <row r="457" spans="2:9">
      <c r="B457" s="64"/>
      <c r="C457" s="65"/>
      <c r="D457" s="66"/>
      <c r="E457" s="67"/>
      <c r="F457" s="68"/>
      <c r="G457" s="69"/>
      <c r="H457" s="70"/>
      <c r="I457" s="71"/>
    </row>
    <row r="458" spans="2:9">
      <c r="B458" s="64"/>
      <c r="C458" s="65"/>
      <c r="D458" s="66"/>
      <c r="E458" s="67"/>
      <c r="F458" s="68"/>
      <c r="G458" s="69"/>
      <c r="H458" s="70"/>
      <c r="I458" s="71"/>
    </row>
    <row r="459" spans="2:9">
      <c r="B459" s="64"/>
      <c r="C459" s="65"/>
      <c r="D459" s="66"/>
      <c r="E459" s="67"/>
      <c r="F459" s="68"/>
      <c r="G459" s="69"/>
      <c r="H459" s="70"/>
      <c r="I459" s="71"/>
    </row>
    <row r="460" spans="2:9">
      <c r="B460" s="64"/>
      <c r="C460" s="65"/>
      <c r="D460" s="66"/>
      <c r="E460" s="67"/>
      <c r="F460" s="68"/>
      <c r="G460" s="69"/>
      <c r="H460" s="70"/>
      <c r="I460" s="71"/>
    </row>
    <row r="461" spans="2:9">
      <c r="B461" s="64"/>
      <c r="C461" s="65"/>
      <c r="D461" s="66"/>
      <c r="E461" s="67"/>
      <c r="F461" s="68"/>
      <c r="G461" s="69"/>
      <c r="H461" s="70"/>
      <c r="I461" s="71"/>
    </row>
    <row r="462" spans="2:9">
      <c r="B462" s="64"/>
      <c r="C462" s="65"/>
      <c r="D462" s="66"/>
      <c r="E462" s="67"/>
      <c r="F462" s="68"/>
      <c r="G462" s="69"/>
      <c r="H462" s="70"/>
      <c r="I462" s="71"/>
    </row>
    <row r="463" spans="2:9">
      <c r="B463" s="64"/>
      <c r="C463" s="65"/>
      <c r="D463" s="66"/>
      <c r="E463" s="67"/>
      <c r="F463" s="68"/>
      <c r="G463" s="69"/>
      <c r="H463" s="70"/>
      <c r="I463" s="71"/>
    </row>
    <row r="464" spans="2:9">
      <c r="B464" s="64"/>
      <c r="C464" s="65"/>
      <c r="D464" s="66"/>
      <c r="E464" s="67"/>
      <c r="F464" s="68"/>
      <c r="G464" s="69"/>
      <c r="H464" s="70"/>
      <c r="I464" s="71"/>
    </row>
    <row r="465" spans="2:9">
      <c r="B465" s="64"/>
      <c r="C465" s="65"/>
      <c r="D465" s="66"/>
      <c r="E465" s="67"/>
      <c r="F465" s="68"/>
      <c r="G465" s="69"/>
      <c r="H465" s="70"/>
      <c r="I465" s="71"/>
    </row>
    <row r="466" spans="2:9">
      <c r="B466" s="64"/>
      <c r="C466" s="65"/>
      <c r="D466" s="66"/>
      <c r="E466" s="67"/>
      <c r="F466" s="68"/>
      <c r="G466" s="69"/>
      <c r="H466" s="70"/>
      <c r="I466" s="71"/>
    </row>
    <row r="467" spans="2:9">
      <c r="B467" s="64"/>
      <c r="C467" s="65"/>
      <c r="D467" s="66"/>
      <c r="E467" s="67"/>
      <c r="F467" s="68"/>
      <c r="G467" s="69"/>
      <c r="H467" s="70"/>
      <c r="I467" s="71"/>
    </row>
    <row r="468" spans="2:9">
      <c r="B468" s="64"/>
      <c r="C468" s="65"/>
      <c r="D468" s="66"/>
      <c r="E468" s="67"/>
      <c r="F468" s="68"/>
      <c r="G468" s="69"/>
      <c r="H468" s="70"/>
      <c r="I468" s="71"/>
    </row>
    <row r="469" spans="2:9">
      <c r="B469" s="64"/>
      <c r="C469" s="65"/>
      <c r="D469" s="66"/>
      <c r="E469" s="67"/>
      <c r="F469" s="68"/>
      <c r="G469" s="69"/>
      <c r="H469" s="70"/>
      <c r="I469" s="71"/>
    </row>
    <row r="470" spans="2:9">
      <c r="B470" s="64"/>
      <c r="C470" s="65"/>
      <c r="D470" s="66"/>
      <c r="E470" s="67"/>
      <c r="F470" s="68"/>
      <c r="G470" s="69"/>
      <c r="H470" s="70"/>
      <c r="I470" s="71"/>
    </row>
    <row r="471" spans="2:9">
      <c r="B471" s="64"/>
      <c r="C471" s="65"/>
      <c r="D471" s="66"/>
      <c r="E471" s="67"/>
      <c r="F471" s="68"/>
      <c r="G471" s="69"/>
      <c r="H471" s="70"/>
      <c r="I471" s="71"/>
    </row>
    <row r="472" spans="2:9">
      <c r="B472" s="64"/>
      <c r="C472" s="65"/>
      <c r="D472" s="66"/>
      <c r="E472" s="67"/>
      <c r="F472" s="68"/>
      <c r="G472" s="69"/>
      <c r="H472" s="70"/>
      <c r="I472" s="71"/>
    </row>
    <row r="473" spans="2:9">
      <c r="B473" s="64"/>
      <c r="C473" s="65"/>
      <c r="D473" s="66"/>
      <c r="E473" s="67"/>
      <c r="F473" s="68"/>
      <c r="G473" s="69"/>
      <c r="H473" s="70"/>
      <c r="I473" s="71"/>
    </row>
    <row r="474" spans="2:9">
      <c r="B474" s="64"/>
      <c r="C474" s="65"/>
      <c r="D474" s="66"/>
      <c r="E474" s="67"/>
      <c r="F474" s="68"/>
      <c r="G474" s="69"/>
      <c r="H474" s="70"/>
      <c r="I474" s="71"/>
    </row>
    <row r="475" spans="2:9">
      <c r="B475" s="64"/>
      <c r="C475" s="65"/>
      <c r="D475" s="66"/>
      <c r="E475" s="67"/>
      <c r="F475" s="68"/>
      <c r="G475" s="69"/>
      <c r="H475" s="70"/>
      <c r="I475" s="71"/>
    </row>
    <row r="476" spans="2:9">
      <c r="B476" s="64"/>
      <c r="C476" s="65"/>
      <c r="D476" s="66"/>
      <c r="E476" s="67"/>
      <c r="F476" s="68"/>
      <c r="G476" s="69"/>
      <c r="H476" s="70"/>
      <c r="I476" s="71"/>
    </row>
    <row r="477" spans="2:9">
      <c r="B477" s="64"/>
      <c r="C477" s="65"/>
      <c r="D477" s="66"/>
      <c r="E477" s="67"/>
      <c r="F477" s="68"/>
      <c r="G477" s="69"/>
      <c r="H477" s="70"/>
      <c r="I477" s="71"/>
    </row>
    <row r="478" spans="2:9">
      <c r="B478" s="64"/>
      <c r="C478" s="65"/>
      <c r="D478" s="66"/>
      <c r="E478" s="67"/>
      <c r="F478" s="68"/>
      <c r="G478" s="69"/>
      <c r="H478" s="70"/>
      <c r="I478" s="71"/>
    </row>
    <row r="479" spans="2:9">
      <c r="B479" s="64"/>
      <c r="C479" s="65"/>
      <c r="D479" s="66"/>
      <c r="E479" s="67"/>
      <c r="F479" s="68"/>
      <c r="G479" s="69"/>
      <c r="H479" s="70"/>
      <c r="I479" s="71"/>
    </row>
    <row r="480" spans="2:9">
      <c r="B480" s="64"/>
      <c r="C480" s="65"/>
      <c r="D480" s="66"/>
      <c r="E480" s="67"/>
      <c r="F480" s="68"/>
      <c r="G480" s="69"/>
      <c r="H480" s="70"/>
      <c r="I480" s="71"/>
    </row>
    <row r="481" spans="2:9">
      <c r="B481" s="64"/>
      <c r="C481" s="65"/>
      <c r="D481" s="66"/>
      <c r="E481" s="67"/>
      <c r="F481" s="68"/>
      <c r="G481" s="69"/>
      <c r="H481" s="70"/>
      <c r="I481" s="71"/>
    </row>
    <row r="482" spans="2:9">
      <c r="B482" s="64"/>
      <c r="C482" s="65"/>
      <c r="D482" s="66"/>
      <c r="E482" s="67"/>
      <c r="F482" s="68"/>
      <c r="G482" s="69"/>
      <c r="H482" s="70"/>
      <c r="I482" s="71"/>
    </row>
    <row r="483" spans="2:9">
      <c r="B483" s="64"/>
      <c r="C483" s="65"/>
      <c r="D483" s="66"/>
      <c r="E483" s="67"/>
      <c r="F483" s="68"/>
      <c r="G483" s="69"/>
      <c r="H483" s="70"/>
      <c r="I483" s="71"/>
    </row>
    <row r="484" spans="2:9">
      <c r="B484" s="64"/>
      <c r="C484" s="65"/>
      <c r="D484" s="66"/>
      <c r="E484" s="67"/>
      <c r="F484" s="68"/>
      <c r="G484" s="69"/>
      <c r="H484" s="70"/>
      <c r="I484" s="71"/>
    </row>
    <row r="485" spans="2:9">
      <c r="B485" s="64"/>
      <c r="C485" s="65"/>
      <c r="D485" s="66"/>
      <c r="E485" s="67"/>
      <c r="F485" s="68"/>
      <c r="G485" s="69"/>
      <c r="H485" s="70"/>
      <c r="I485" s="71"/>
    </row>
    <row r="486" spans="2:9">
      <c r="B486" s="64"/>
      <c r="C486" s="65"/>
      <c r="D486" s="66"/>
      <c r="E486" s="67"/>
      <c r="F486" s="68"/>
      <c r="G486" s="69"/>
      <c r="H486" s="70"/>
      <c r="I486" s="71"/>
    </row>
    <row r="487" spans="2:9">
      <c r="B487" s="64"/>
      <c r="C487" s="65"/>
      <c r="D487" s="66"/>
      <c r="E487" s="67"/>
      <c r="F487" s="68"/>
      <c r="G487" s="69"/>
      <c r="H487" s="70"/>
      <c r="I487" s="71"/>
    </row>
    <row r="488" spans="2:9">
      <c r="B488" s="64"/>
      <c r="C488" s="65"/>
      <c r="D488" s="66"/>
      <c r="E488" s="67"/>
      <c r="F488" s="68"/>
      <c r="G488" s="69"/>
      <c r="H488" s="70"/>
      <c r="I488" s="71"/>
    </row>
    <row r="489" spans="2:9">
      <c r="B489" s="64"/>
      <c r="C489" s="65"/>
      <c r="D489" s="66"/>
      <c r="E489" s="67"/>
      <c r="F489" s="68"/>
      <c r="G489" s="69"/>
      <c r="H489" s="70"/>
      <c r="I489" s="71"/>
    </row>
    <row r="490" spans="2:9">
      <c r="B490" s="64"/>
      <c r="C490" s="65"/>
      <c r="D490" s="66"/>
      <c r="E490" s="67"/>
      <c r="F490" s="68"/>
      <c r="G490" s="69"/>
      <c r="H490" s="70"/>
      <c r="I490" s="71"/>
    </row>
    <row r="491" spans="2:9">
      <c r="B491" s="64"/>
      <c r="C491" s="65"/>
      <c r="D491" s="66"/>
      <c r="E491" s="67"/>
      <c r="F491" s="68"/>
      <c r="G491" s="69"/>
      <c r="H491" s="70"/>
      <c r="I491" s="71"/>
    </row>
    <row r="492" spans="2:9">
      <c r="B492" s="64"/>
      <c r="C492" s="65"/>
      <c r="D492" s="66"/>
      <c r="E492" s="67"/>
      <c r="F492" s="68"/>
      <c r="G492" s="69"/>
      <c r="H492" s="70"/>
      <c r="I492" s="71"/>
    </row>
    <row r="493" spans="2:9">
      <c r="B493" s="64"/>
      <c r="C493" s="65"/>
      <c r="D493" s="66"/>
      <c r="E493" s="67"/>
      <c r="F493" s="68"/>
      <c r="G493" s="69"/>
      <c r="H493" s="70"/>
      <c r="I493" s="71"/>
    </row>
    <row r="494" spans="2:9">
      <c r="B494" s="64"/>
      <c r="C494" s="65"/>
      <c r="D494" s="66"/>
      <c r="E494" s="67"/>
      <c r="F494" s="68"/>
      <c r="G494" s="69"/>
      <c r="H494" s="70"/>
      <c r="I494" s="71"/>
    </row>
    <row r="495" spans="2:9">
      <c r="B495" s="64"/>
      <c r="C495" s="65"/>
      <c r="D495" s="66"/>
      <c r="E495" s="67"/>
      <c r="F495" s="68"/>
      <c r="G495" s="69"/>
      <c r="H495" s="70"/>
      <c r="I495" s="71"/>
    </row>
    <row r="496" spans="2:9">
      <c r="B496" s="64"/>
      <c r="C496" s="65"/>
      <c r="D496" s="66"/>
      <c r="E496" s="67"/>
      <c r="F496" s="68"/>
      <c r="G496" s="69"/>
      <c r="H496" s="70"/>
      <c r="I496" s="71"/>
    </row>
    <row r="497" spans="2:9">
      <c r="B497" s="64"/>
      <c r="C497" s="65"/>
      <c r="D497" s="66"/>
      <c r="E497" s="67"/>
      <c r="F497" s="68"/>
      <c r="G497" s="69"/>
      <c r="H497" s="70"/>
      <c r="I497" s="71"/>
    </row>
    <row r="498" spans="2:9">
      <c r="B498" s="64"/>
      <c r="C498" s="65"/>
      <c r="D498" s="66"/>
      <c r="E498" s="67"/>
      <c r="F498" s="68"/>
      <c r="G498" s="69"/>
      <c r="H498" s="70"/>
      <c r="I498" s="71"/>
    </row>
    <row r="499" spans="2:9">
      <c r="B499" s="64"/>
      <c r="C499" s="65"/>
      <c r="D499" s="66"/>
      <c r="E499" s="67"/>
      <c r="F499" s="68"/>
      <c r="G499" s="69"/>
      <c r="H499" s="70"/>
      <c r="I499" s="71"/>
    </row>
    <row r="500" spans="2:9">
      <c r="B500" s="64"/>
      <c r="C500" s="65"/>
      <c r="D500" s="66"/>
      <c r="E500" s="67"/>
      <c r="F500" s="68"/>
      <c r="G500" s="69"/>
      <c r="H500" s="70"/>
      <c r="I500" s="71"/>
    </row>
    <row r="501" spans="2:9">
      <c r="B501" s="64"/>
      <c r="C501" s="65"/>
      <c r="D501" s="66"/>
      <c r="E501" s="67"/>
      <c r="F501" s="68"/>
      <c r="G501" s="69"/>
      <c r="H501" s="70"/>
      <c r="I501" s="71"/>
    </row>
    <row r="502" spans="2:9">
      <c r="B502" s="64"/>
      <c r="C502" s="65"/>
      <c r="D502" s="66"/>
      <c r="E502" s="67"/>
      <c r="F502" s="68"/>
      <c r="G502" s="69"/>
      <c r="H502" s="70"/>
      <c r="I502" s="71"/>
    </row>
    <row r="503" spans="2:9">
      <c r="B503" s="64"/>
      <c r="C503" s="65"/>
      <c r="D503" s="66"/>
      <c r="E503" s="67"/>
      <c r="F503" s="68"/>
      <c r="G503" s="69"/>
      <c r="H503" s="70"/>
      <c r="I503" s="71"/>
    </row>
    <row r="504" spans="2:9">
      <c r="B504" s="64"/>
      <c r="C504" s="65"/>
      <c r="D504" s="66"/>
      <c r="E504" s="67"/>
      <c r="F504" s="68"/>
      <c r="G504" s="69"/>
      <c r="H504" s="70"/>
      <c r="I504" s="71"/>
    </row>
    <row r="505" spans="2:9">
      <c r="B505" s="64"/>
      <c r="C505" s="65"/>
      <c r="D505" s="66"/>
      <c r="E505" s="67"/>
      <c r="F505" s="68"/>
      <c r="G505" s="69"/>
      <c r="H505" s="70"/>
      <c r="I505" s="71"/>
    </row>
    <row r="506" spans="2:9">
      <c r="B506" s="64"/>
      <c r="C506" s="65"/>
      <c r="D506" s="66"/>
      <c r="E506" s="67"/>
      <c r="F506" s="68"/>
      <c r="G506" s="69"/>
      <c r="H506" s="70"/>
      <c r="I506" s="71"/>
    </row>
    <row r="507" spans="2:9">
      <c r="B507" s="64"/>
      <c r="C507" s="65"/>
      <c r="D507" s="66"/>
      <c r="E507" s="67"/>
      <c r="F507" s="68"/>
      <c r="G507" s="69"/>
      <c r="H507" s="70"/>
      <c r="I507" s="71"/>
    </row>
    <row r="508" spans="2:9">
      <c r="B508" s="64"/>
      <c r="C508" s="65"/>
      <c r="D508" s="66"/>
      <c r="E508" s="67"/>
      <c r="F508" s="68"/>
      <c r="G508" s="69"/>
      <c r="H508" s="70"/>
      <c r="I508" s="71"/>
    </row>
    <row r="509" spans="2:9">
      <c r="B509" s="64"/>
      <c r="C509" s="65"/>
      <c r="D509" s="66"/>
      <c r="E509" s="67"/>
      <c r="F509" s="68"/>
      <c r="G509" s="69"/>
      <c r="H509" s="70"/>
      <c r="I509" s="71"/>
    </row>
    <row r="510" spans="2:9">
      <c r="B510" s="64"/>
      <c r="C510" s="65"/>
      <c r="D510" s="66"/>
      <c r="E510" s="67"/>
      <c r="F510" s="68"/>
      <c r="G510" s="69"/>
      <c r="H510" s="70"/>
      <c r="I510" s="71"/>
    </row>
    <row r="511" spans="2:9">
      <c r="B511" s="64"/>
      <c r="C511" s="65"/>
      <c r="D511" s="66"/>
      <c r="E511" s="67"/>
      <c r="F511" s="68"/>
      <c r="G511" s="69"/>
      <c r="H511" s="70"/>
      <c r="I511" s="71"/>
    </row>
    <row r="512" spans="2:9">
      <c r="B512" s="64"/>
      <c r="C512" s="65"/>
      <c r="D512" s="66"/>
      <c r="E512" s="67"/>
      <c r="F512" s="68"/>
      <c r="G512" s="69"/>
      <c r="H512" s="70"/>
      <c r="I512" s="71"/>
    </row>
    <row r="513" spans="2:9">
      <c r="B513" s="64"/>
      <c r="C513" s="65"/>
      <c r="D513" s="66"/>
      <c r="E513" s="67"/>
      <c r="F513" s="68"/>
      <c r="G513" s="69"/>
      <c r="H513" s="70"/>
      <c r="I513" s="71"/>
    </row>
    <row r="514" spans="2:9">
      <c r="B514" s="64"/>
      <c r="C514" s="65"/>
      <c r="D514" s="66"/>
      <c r="E514" s="67"/>
      <c r="F514" s="68"/>
      <c r="G514" s="69"/>
      <c r="H514" s="70"/>
      <c r="I514" s="71"/>
    </row>
    <row r="515" spans="2:9">
      <c r="B515" s="64"/>
      <c r="C515" s="65"/>
      <c r="D515" s="66"/>
      <c r="E515" s="67"/>
      <c r="F515" s="68"/>
      <c r="G515" s="69"/>
      <c r="H515" s="70"/>
      <c r="I515" s="71"/>
    </row>
    <row r="516" spans="2:9">
      <c r="B516" s="64"/>
      <c r="C516" s="65"/>
      <c r="D516" s="66"/>
      <c r="E516" s="67"/>
      <c r="F516" s="68"/>
      <c r="G516" s="69"/>
      <c r="H516" s="70"/>
      <c r="I516" s="71"/>
    </row>
    <row r="517" spans="2:9">
      <c r="B517" s="64"/>
      <c r="C517" s="65"/>
      <c r="D517" s="66"/>
      <c r="E517" s="67"/>
      <c r="F517" s="68"/>
      <c r="G517" s="69"/>
      <c r="H517" s="70"/>
      <c r="I517" s="71"/>
    </row>
    <row r="518" spans="2:9">
      <c r="B518" s="64"/>
      <c r="C518" s="65"/>
      <c r="D518" s="66"/>
      <c r="E518" s="67"/>
      <c r="F518" s="68"/>
      <c r="G518" s="69"/>
      <c r="H518" s="70"/>
      <c r="I518" s="71"/>
    </row>
    <row r="519" spans="2:9">
      <c r="B519" s="64"/>
      <c r="C519" s="65"/>
      <c r="D519" s="66"/>
      <c r="E519" s="67"/>
      <c r="F519" s="68"/>
      <c r="G519" s="69"/>
      <c r="H519" s="70"/>
      <c r="I519" s="71"/>
    </row>
    <row r="520" spans="2:9">
      <c r="B520" s="64"/>
      <c r="C520" s="65"/>
      <c r="D520" s="66"/>
      <c r="E520" s="67"/>
      <c r="F520" s="68"/>
      <c r="G520" s="69"/>
      <c r="H520" s="70"/>
      <c r="I520" s="71"/>
    </row>
    <row r="521" spans="2:9">
      <c r="B521" s="64"/>
      <c r="C521" s="65"/>
      <c r="D521" s="66"/>
      <c r="E521" s="67"/>
      <c r="F521" s="68"/>
      <c r="G521" s="69"/>
      <c r="H521" s="70"/>
      <c r="I521" s="71"/>
    </row>
    <row r="522" spans="2:9">
      <c r="B522" s="64"/>
      <c r="C522" s="65"/>
      <c r="D522" s="66"/>
      <c r="E522" s="67"/>
      <c r="F522" s="68"/>
      <c r="G522" s="69"/>
      <c r="H522" s="70"/>
      <c r="I522" s="71"/>
    </row>
    <row r="523" spans="2:9">
      <c r="B523" s="64"/>
      <c r="C523" s="65"/>
      <c r="D523" s="66"/>
      <c r="E523" s="67"/>
      <c r="F523" s="68"/>
      <c r="G523" s="69"/>
      <c r="H523" s="70"/>
      <c r="I523" s="71"/>
    </row>
    <row r="524" spans="2:9">
      <c r="B524" s="64"/>
      <c r="C524" s="65"/>
      <c r="D524" s="66"/>
      <c r="E524" s="67"/>
      <c r="F524" s="68"/>
      <c r="G524" s="69"/>
      <c r="H524" s="70"/>
      <c r="I524" s="71"/>
    </row>
    <row r="525" spans="2:9">
      <c r="B525" s="64"/>
      <c r="C525" s="65"/>
      <c r="D525" s="66"/>
      <c r="E525" s="67"/>
      <c r="F525" s="68"/>
      <c r="G525" s="69"/>
      <c r="H525" s="70"/>
      <c r="I525" s="71"/>
    </row>
    <row r="526" spans="2:9">
      <c r="B526" s="64"/>
      <c r="C526" s="65"/>
      <c r="D526" s="66"/>
      <c r="E526" s="67"/>
      <c r="F526" s="68"/>
      <c r="G526" s="69"/>
      <c r="H526" s="70"/>
      <c r="I526" s="71"/>
    </row>
    <row r="527" spans="2:9">
      <c r="B527" s="64"/>
      <c r="C527" s="65"/>
      <c r="D527" s="66"/>
      <c r="E527" s="67"/>
      <c r="F527" s="68"/>
      <c r="G527" s="69"/>
      <c r="H527" s="70"/>
      <c r="I527" s="71"/>
    </row>
    <row r="528" spans="2:9">
      <c r="B528" s="64"/>
      <c r="C528" s="65"/>
      <c r="D528" s="66"/>
      <c r="E528" s="67"/>
      <c r="F528" s="68"/>
      <c r="G528" s="69"/>
      <c r="H528" s="70"/>
      <c r="I528" s="71"/>
    </row>
    <row r="529" spans="2:9">
      <c r="B529" s="64"/>
      <c r="C529" s="65"/>
      <c r="D529" s="66"/>
      <c r="E529" s="67"/>
      <c r="F529" s="68"/>
      <c r="G529" s="69"/>
      <c r="H529" s="70"/>
      <c r="I529" s="71"/>
    </row>
    <row r="530" spans="2:9">
      <c r="B530" s="64"/>
      <c r="C530" s="65"/>
      <c r="D530" s="66"/>
      <c r="E530" s="67"/>
      <c r="F530" s="68"/>
      <c r="G530" s="69"/>
      <c r="H530" s="70"/>
      <c r="I530" s="71"/>
    </row>
    <row r="531" spans="2:9">
      <c r="B531" s="64"/>
      <c r="C531" s="65"/>
      <c r="D531" s="66"/>
      <c r="E531" s="67"/>
      <c r="F531" s="68"/>
      <c r="G531" s="69"/>
      <c r="H531" s="70"/>
      <c r="I531" s="71"/>
    </row>
    <row r="532" spans="2:9">
      <c r="B532" s="64"/>
      <c r="C532" s="65"/>
      <c r="D532" s="66"/>
      <c r="E532" s="67"/>
      <c r="F532" s="68"/>
      <c r="G532" s="69"/>
      <c r="H532" s="70"/>
      <c r="I532" s="71"/>
    </row>
    <row r="533" spans="2:9">
      <c r="B533" s="64"/>
      <c r="C533" s="65"/>
      <c r="D533" s="66"/>
      <c r="E533" s="67"/>
      <c r="F533" s="68"/>
      <c r="G533" s="69"/>
      <c r="H533" s="70"/>
      <c r="I533" s="71"/>
    </row>
    <row r="534" spans="2:9">
      <c r="B534" s="73"/>
      <c r="C534" s="74"/>
      <c r="D534" s="75"/>
      <c r="E534" s="76"/>
      <c r="F534" s="77"/>
      <c r="G534" s="78"/>
      <c r="H534" s="79"/>
      <c r="I534" s="80"/>
    </row>
    <row r="535" spans="2:9">
      <c r="B535" s="52"/>
      <c r="C535" s="52"/>
      <c r="D535" s="58"/>
      <c r="E535" s="52"/>
      <c r="F535" s="52"/>
      <c r="G535" s="52"/>
      <c r="H535" s="52"/>
      <c r="I535" s="52"/>
    </row>
    <row r="536" spans="2:9">
      <c r="B536" s="52"/>
      <c r="C536" s="52"/>
      <c r="D536" s="58"/>
      <c r="E536" s="52"/>
      <c r="F536" s="52"/>
      <c r="G536" s="52"/>
      <c r="H536" s="52"/>
      <c r="I536" s="52"/>
    </row>
    <row r="537" spans="2:9">
      <c r="B537" s="52"/>
      <c r="C537" s="52"/>
      <c r="D537" s="58"/>
      <c r="E537" s="52"/>
      <c r="F537" s="52"/>
      <c r="G537" s="52"/>
      <c r="H537" s="52"/>
      <c r="I537" s="52"/>
    </row>
    <row r="538" spans="2:9">
      <c r="B538" s="52"/>
      <c r="C538" s="52"/>
      <c r="D538" s="58"/>
      <c r="E538" s="52"/>
      <c r="F538" s="52"/>
      <c r="G538" s="52"/>
      <c r="H538" s="52"/>
      <c r="I538" s="52"/>
    </row>
    <row r="539" spans="2:9">
      <c r="B539" s="52"/>
      <c r="C539" s="52"/>
      <c r="D539" s="58"/>
      <c r="E539" s="52"/>
      <c r="F539" s="52"/>
      <c r="G539" s="52"/>
      <c r="H539" s="52"/>
      <c r="I539" s="52"/>
    </row>
    <row r="540" spans="2:9">
      <c r="B540" s="52"/>
      <c r="C540" s="52"/>
      <c r="D540" s="58"/>
      <c r="E540" s="52"/>
      <c r="F540" s="52"/>
      <c r="G540" s="52"/>
      <c r="H540" s="52"/>
      <c r="I540" s="52"/>
    </row>
    <row r="541" spans="2:9">
      <c r="B541" s="52"/>
      <c r="C541" s="52"/>
      <c r="D541" s="58"/>
      <c r="E541" s="52"/>
      <c r="F541" s="52"/>
      <c r="G541" s="52"/>
      <c r="H541" s="52"/>
      <c r="I541" s="52"/>
    </row>
    <row r="542" spans="2:9">
      <c r="B542" s="52"/>
      <c r="C542" s="52"/>
      <c r="D542" s="58"/>
      <c r="E542" s="52"/>
      <c r="F542" s="52"/>
      <c r="G542" s="52"/>
      <c r="H542" s="52"/>
      <c r="I542" s="52"/>
    </row>
    <row r="543" spans="2:9">
      <c r="B543" s="52"/>
      <c r="C543" s="52"/>
      <c r="D543" s="58"/>
      <c r="E543" s="52"/>
      <c r="F543" s="52"/>
      <c r="G543" s="52"/>
      <c r="H543" s="52"/>
      <c r="I543" s="52"/>
    </row>
    <row r="544" spans="2:9">
      <c r="B544" s="52"/>
      <c r="C544" s="52"/>
      <c r="D544" s="58"/>
      <c r="E544" s="52"/>
      <c r="F544" s="52"/>
      <c r="G544" s="52"/>
      <c r="H544" s="52"/>
      <c r="I544" s="52"/>
    </row>
    <row r="545" spans="2:9">
      <c r="B545" s="52"/>
      <c r="C545" s="52"/>
      <c r="D545" s="58"/>
      <c r="E545" s="52"/>
      <c r="F545" s="52"/>
      <c r="G545" s="52"/>
      <c r="H545" s="52"/>
      <c r="I545" s="52"/>
    </row>
    <row r="546" spans="2:9">
      <c r="B546" s="52"/>
      <c r="C546" s="52"/>
      <c r="D546" s="58"/>
      <c r="E546" s="52"/>
      <c r="F546" s="52"/>
      <c r="G546" s="52"/>
      <c r="H546" s="52"/>
      <c r="I546" s="52"/>
    </row>
    <row r="547" spans="2:9">
      <c r="B547" s="52"/>
      <c r="C547" s="52"/>
      <c r="D547" s="58"/>
      <c r="E547" s="52"/>
      <c r="F547" s="52"/>
      <c r="G547" s="52"/>
      <c r="H547" s="52"/>
      <c r="I547" s="52"/>
    </row>
    <row r="548" spans="2:9">
      <c r="B548" s="52"/>
      <c r="C548" s="52"/>
      <c r="D548" s="58"/>
      <c r="E548" s="52"/>
      <c r="F548" s="52"/>
      <c r="G548" s="52"/>
      <c r="H548" s="52"/>
      <c r="I548" s="52"/>
    </row>
    <row r="549" spans="2:9">
      <c r="B549" s="52"/>
      <c r="C549" s="52"/>
      <c r="D549" s="58"/>
      <c r="E549" s="52"/>
      <c r="F549" s="52"/>
      <c r="G549" s="52"/>
      <c r="H549" s="52"/>
      <c r="I549" s="52"/>
    </row>
    <row r="550" spans="2:9">
      <c r="B550" s="52"/>
      <c r="C550" s="52"/>
      <c r="D550" s="58"/>
      <c r="E550" s="52"/>
      <c r="F550" s="52"/>
      <c r="G550" s="52"/>
      <c r="H550" s="52"/>
      <c r="I550" s="52"/>
    </row>
    <row r="551" spans="2:9">
      <c r="B551" s="52"/>
      <c r="C551" s="52"/>
      <c r="D551" s="58"/>
      <c r="E551" s="52"/>
      <c r="F551" s="52"/>
      <c r="G551" s="52"/>
      <c r="H551" s="52"/>
      <c r="I551" s="52"/>
    </row>
    <row r="552" spans="2:9">
      <c r="B552" s="52"/>
      <c r="C552" s="52"/>
      <c r="D552" s="58"/>
      <c r="E552" s="52"/>
      <c r="F552" s="52"/>
      <c r="G552" s="52"/>
      <c r="H552" s="52"/>
      <c r="I552" s="52"/>
    </row>
    <row r="553" spans="2:9">
      <c r="B553" s="52"/>
      <c r="C553" s="52"/>
      <c r="D553" s="58"/>
      <c r="E553" s="52"/>
      <c r="F553" s="52"/>
      <c r="G553" s="52"/>
      <c r="H553" s="52"/>
      <c r="I553" s="52"/>
    </row>
    <row r="554" spans="2:9">
      <c r="B554" s="52"/>
      <c r="C554" s="52"/>
      <c r="D554" s="58"/>
      <c r="E554" s="52"/>
      <c r="F554" s="52"/>
      <c r="G554" s="52"/>
      <c r="H554" s="52"/>
      <c r="I554" s="52"/>
    </row>
    <row r="555" spans="2:9">
      <c r="B555" s="52"/>
      <c r="C555" s="52"/>
      <c r="D555" s="58"/>
      <c r="E555" s="52"/>
      <c r="F555" s="52"/>
      <c r="G555" s="52"/>
      <c r="H555" s="52"/>
      <c r="I555" s="52"/>
    </row>
    <row r="556" spans="2:9">
      <c r="B556" s="52"/>
      <c r="C556" s="52"/>
      <c r="D556" s="58"/>
      <c r="E556" s="52"/>
      <c r="F556" s="52"/>
      <c r="G556" s="52"/>
      <c r="H556" s="52"/>
      <c r="I556" s="52"/>
    </row>
    <row r="557" spans="2:9">
      <c r="B557" s="52"/>
      <c r="C557" s="52"/>
      <c r="D557" s="58"/>
      <c r="E557" s="52"/>
      <c r="F557" s="52"/>
      <c r="G557" s="52"/>
      <c r="H557" s="52"/>
      <c r="I557" s="52"/>
    </row>
    <row r="558" spans="2:9">
      <c r="B558" s="52"/>
      <c r="C558" s="52"/>
      <c r="D558" s="58"/>
      <c r="E558" s="52"/>
      <c r="F558" s="52"/>
      <c r="G558" s="52"/>
      <c r="H558" s="52"/>
      <c r="I558" s="52"/>
    </row>
    <row r="559" spans="2:9">
      <c r="B559" s="52"/>
      <c r="C559" s="52"/>
      <c r="D559" s="58"/>
      <c r="E559" s="52"/>
      <c r="F559" s="52"/>
      <c r="G559" s="52"/>
      <c r="H559" s="52"/>
      <c r="I559" s="52"/>
    </row>
    <row r="560" spans="2:9">
      <c r="B560" s="52"/>
      <c r="C560" s="52"/>
      <c r="D560" s="58"/>
      <c r="E560" s="52"/>
      <c r="F560" s="52"/>
      <c r="G560" s="52"/>
      <c r="H560" s="52"/>
      <c r="I560" s="52"/>
    </row>
    <row r="561" spans="2:9">
      <c r="B561" s="52"/>
      <c r="C561" s="52"/>
      <c r="D561" s="58"/>
      <c r="E561" s="52"/>
      <c r="F561" s="52"/>
      <c r="G561" s="52"/>
      <c r="H561" s="52"/>
      <c r="I561" s="52"/>
    </row>
    <row r="562" spans="2:9">
      <c r="B562" s="52"/>
      <c r="C562" s="52"/>
      <c r="D562" s="58"/>
      <c r="E562" s="52"/>
      <c r="F562" s="52"/>
      <c r="G562" s="52"/>
      <c r="H562" s="52"/>
      <c r="I562" s="52"/>
    </row>
    <row r="563" spans="2:9">
      <c r="B563" s="52"/>
      <c r="C563" s="52"/>
      <c r="D563" s="58"/>
      <c r="E563" s="52"/>
      <c r="F563" s="52"/>
      <c r="G563" s="52"/>
      <c r="H563" s="52"/>
      <c r="I563" s="52"/>
    </row>
    <row r="564" spans="2:9">
      <c r="B564" s="52"/>
      <c r="C564" s="52"/>
      <c r="D564" s="58"/>
      <c r="E564" s="52"/>
      <c r="F564" s="52"/>
      <c r="G564" s="52"/>
      <c r="H564" s="52"/>
      <c r="I564" s="52"/>
    </row>
    <row r="565" spans="2:9">
      <c r="B565" s="52"/>
      <c r="C565" s="52"/>
      <c r="D565" s="58"/>
      <c r="E565" s="52"/>
      <c r="F565" s="52"/>
      <c r="G565" s="52"/>
      <c r="H565" s="52"/>
      <c r="I565" s="52"/>
    </row>
    <row r="566" spans="2:9">
      <c r="B566" s="52"/>
      <c r="C566" s="52"/>
      <c r="D566" s="58"/>
      <c r="E566" s="52"/>
      <c r="F566" s="52"/>
      <c r="G566" s="52"/>
      <c r="H566" s="52"/>
      <c r="I566" s="52"/>
    </row>
    <row r="567" spans="2:9">
      <c r="B567" s="52"/>
      <c r="C567" s="52"/>
      <c r="D567" s="58"/>
      <c r="E567" s="52"/>
      <c r="F567" s="52"/>
      <c r="G567" s="52"/>
      <c r="H567" s="52"/>
      <c r="I567" s="52"/>
    </row>
    <row r="568" spans="2:9">
      <c r="B568" s="52"/>
      <c r="C568" s="52"/>
      <c r="D568" s="58"/>
      <c r="E568" s="52"/>
      <c r="F568" s="52"/>
      <c r="G568" s="52"/>
      <c r="H568" s="52"/>
      <c r="I568" s="52"/>
    </row>
    <row r="569" spans="2:9">
      <c r="B569" s="52"/>
      <c r="C569" s="52"/>
      <c r="D569" s="58"/>
      <c r="E569" s="52"/>
      <c r="F569" s="52"/>
      <c r="G569" s="52"/>
      <c r="H569" s="52"/>
      <c r="I569" s="52"/>
    </row>
    <row r="570" spans="2:9">
      <c r="B570" s="52"/>
      <c r="C570" s="52"/>
      <c r="D570" s="58"/>
      <c r="E570" s="52"/>
      <c r="F570" s="52"/>
      <c r="G570" s="52"/>
      <c r="H570" s="52"/>
      <c r="I570" s="52"/>
    </row>
    <row r="571" spans="2:9">
      <c r="B571" s="52"/>
      <c r="C571" s="52"/>
      <c r="D571" s="58"/>
      <c r="E571" s="52"/>
      <c r="F571" s="52"/>
      <c r="G571" s="52"/>
      <c r="H571" s="52"/>
      <c r="I571" s="52"/>
    </row>
    <row r="572" spans="2:9">
      <c r="B572" s="52"/>
      <c r="C572" s="52"/>
      <c r="D572" s="58"/>
      <c r="E572" s="52"/>
      <c r="F572" s="52"/>
      <c r="G572" s="52"/>
      <c r="H572" s="52"/>
      <c r="I572" s="52"/>
    </row>
    <row r="573" spans="2:9">
      <c r="B573" s="52"/>
      <c r="C573" s="52"/>
      <c r="D573" s="58"/>
      <c r="E573" s="52"/>
      <c r="F573" s="52"/>
      <c r="G573" s="52"/>
      <c r="H573" s="52"/>
      <c r="I573" s="52"/>
    </row>
    <row r="574" spans="2:9">
      <c r="B574" s="52"/>
      <c r="C574" s="52"/>
      <c r="D574" s="58"/>
      <c r="E574" s="52"/>
      <c r="F574" s="52"/>
      <c r="G574" s="52"/>
      <c r="H574" s="52"/>
      <c r="I574" s="52"/>
    </row>
    <row r="575" spans="2:9">
      <c r="B575" s="52"/>
      <c r="C575" s="52"/>
      <c r="D575" s="58"/>
      <c r="E575" s="52"/>
      <c r="F575" s="52"/>
      <c r="G575" s="52"/>
      <c r="H575" s="52"/>
      <c r="I575" s="52"/>
    </row>
    <row r="576" spans="2:9">
      <c r="B576" s="52"/>
      <c r="C576" s="52"/>
      <c r="D576" s="58"/>
      <c r="E576" s="52"/>
      <c r="F576" s="52"/>
      <c r="G576" s="52"/>
      <c r="H576" s="52"/>
      <c r="I576" s="52"/>
    </row>
    <row r="577" spans="2:9">
      <c r="B577" s="52"/>
      <c r="C577" s="52"/>
      <c r="D577" s="58"/>
      <c r="E577" s="52"/>
      <c r="F577" s="52"/>
      <c r="G577" s="52"/>
      <c r="H577" s="52"/>
      <c r="I577" s="52"/>
    </row>
    <row r="578" spans="2:9">
      <c r="B578" s="52"/>
      <c r="C578" s="52"/>
      <c r="D578" s="58"/>
      <c r="E578" s="52"/>
      <c r="F578" s="52"/>
      <c r="G578" s="52"/>
      <c r="H578" s="52"/>
      <c r="I578" s="52"/>
    </row>
    <row r="579" spans="2:9">
      <c r="B579" s="52"/>
      <c r="C579" s="52"/>
      <c r="D579" s="58"/>
      <c r="E579" s="52"/>
      <c r="F579" s="52"/>
      <c r="G579" s="52"/>
      <c r="H579" s="52"/>
      <c r="I579" s="52"/>
    </row>
    <row r="580" spans="2:9">
      <c r="B580" s="52"/>
      <c r="C580" s="52"/>
      <c r="D580" s="58"/>
      <c r="E580" s="52"/>
      <c r="F580" s="52"/>
      <c r="G580" s="52"/>
      <c r="H580" s="52"/>
      <c r="I580" s="52"/>
    </row>
    <row r="581" spans="2:9">
      <c r="B581" s="52"/>
      <c r="C581" s="52"/>
      <c r="D581" s="58"/>
      <c r="E581" s="52"/>
      <c r="F581" s="52"/>
      <c r="G581" s="52"/>
      <c r="H581" s="52"/>
      <c r="I581" s="52"/>
    </row>
    <row r="582" spans="2:9">
      <c r="B582" s="52"/>
      <c r="C582" s="52"/>
      <c r="D582" s="58"/>
      <c r="E582" s="52"/>
      <c r="F582" s="52"/>
      <c r="G582" s="52"/>
      <c r="H582" s="52"/>
      <c r="I582" s="52"/>
    </row>
    <row r="583" spans="2:9">
      <c r="B583" s="52"/>
      <c r="C583" s="52"/>
      <c r="D583" s="58"/>
      <c r="E583" s="52"/>
      <c r="F583" s="52"/>
      <c r="G583" s="52"/>
      <c r="H583" s="52"/>
      <c r="I583" s="52"/>
    </row>
    <row r="584" spans="2:9">
      <c r="B584" s="52"/>
      <c r="C584" s="52"/>
      <c r="D584" s="58"/>
      <c r="E584" s="52"/>
      <c r="F584" s="52"/>
      <c r="G584" s="52"/>
      <c r="H584" s="52"/>
      <c r="I584" s="52"/>
    </row>
    <row r="585" spans="2:9">
      <c r="B585" s="52"/>
      <c r="C585" s="52"/>
      <c r="D585" s="58"/>
      <c r="E585" s="52"/>
      <c r="F585" s="52"/>
      <c r="G585" s="52"/>
      <c r="H585" s="52"/>
      <c r="I585" s="52"/>
    </row>
    <row r="586" spans="2:9">
      <c r="B586" s="52"/>
      <c r="C586" s="52"/>
      <c r="D586" s="58"/>
      <c r="E586" s="52"/>
      <c r="F586" s="52"/>
      <c r="G586" s="52"/>
      <c r="H586" s="52"/>
      <c r="I586" s="52"/>
    </row>
    <row r="587" spans="2:9">
      <c r="B587" s="52"/>
      <c r="C587" s="52"/>
      <c r="D587" s="58"/>
      <c r="E587" s="52"/>
      <c r="F587" s="52"/>
      <c r="G587" s="52"/>
      <c r="H587" s="52"/>
      <c r="I587" s="52"/>
    </row>
    <row r="588" spans="2:9">
      <c r="B588" s="52"/>
      <c r="C588" s="52"/>
      <c r="D588" s="58"/>
      <c r="E588" s="52"/>
      <c r="F588" s="52"/>
      <c r="G588" s="52"/>
      <c r="H588" s="52"/>
      <c r="I588" s="52"/>
    </row>
    <row r="589" spans="2:9">
      <c r="B589" s="52"/>
      <c r="C589" s="52"/>
      <c r="D589" s="58"/>
      <c r="E589" s="52"/>
      <c r="F589" s="52"/>
      <c r="G589" s="52"/>
      <c r="H589" s="52"/>
      <c r="I589" s="52"/>
    </row>
    <row r="590" spans="2:9">
      <c r="B590" s="52"/>
      <c r="C590" s="52"/>
      <c r="D590" s="58"/>
      <c r="E590" s="52"/>
      <c r="F590" s="52"/>
      <c r="G590" s="52"/>
      <c r="H590" s="52"/>
      <c r="I590" s="52"/>
    </row>
    <row r="591" spans="2:9">
      <c r="B591" s="52"/>
      <c r="C591" s="52"/>
      <c r="D591" s="58"/>
      <c r="E591" s="52"/>
      <c r="F591" s="52"/>
      <c r="G591" s="52"/>
      <c r="H591" s="52"/>
      <c r="I591" s="52"/>
    </row>
    <row r="592" spans="2:9">
      <c r="B592" s="52"/>
      <c r="C592" s="52"/>
      <c r="D592" s="58"/>
      <c r="E592" s="52"/>
      <c r="F592" s="52"/>
      <c r="G592" s="52"/>
      <c r="H592" s="52"/>
      <c r="I592" s="52"/>
    </row>
    <row r="593" spans="2:9">
      <c r="B593" s="52"/>
      <c r="C593" s="52"/>
      <c r="D593" s="58"/>
      <c r="E593" s="52"/>
      <c r="F593" s="52"/>
      <c r="G593" s="52"/>
      <c r="H593" s="52"/>
      <c r="I593" s="52"/>
    </row>
    <row r="594" spans="2:9">
      <c r="B594" s="52"/>
      <c r="C594" s="52"/>
      <c r="D594" s="58"/>
      <c r="E594" s="52"/>
      <c r="F594" s="52"/>
      <c r="G594" s="52"/>
      <c r="H594" s="52"/>
      <c r="I594" s="52"/>
    </row>
    <row r="595" spans="2:9">
      <c r="B595" s="52"/>
      <c r="C595" s="52"/>
      <c r="D595" s="58"/>
      <c r="E595" s="52"/>
      <c r="F595" s="52"/>
      <c r="G595" s="52"/>
      <c r="H595" s="52"/>
      <c r="I595" s="52"/>
    </row>
    <row r="596" spans="2:9">
      <c r="B596" s="52"/>
      <c r="C596" s="52"/>
      <c r="D596" s="58"/>
      <c r="E596" s="52"/>
      <c r="F596" s="52"/>
      <c r="G596" s="52"/>
      <c r="H596" s="52"/>
      <c r="I596" s="52"/>
    </row>
    <row r="597" spans="2:9">
      <c r="B597" s="52"/>
      <c r="C597" s="52"/>
      <c r="D597" s="58"/>
      <c r="E597" s="52"/>
      <c r="F597" s="52"/>
      <c r="G597" s="52"/>
      <c r="H597" s="52"/>
      <c r="I597" s="52"/>
    </row>
    <row r="598" spans="2:9">
      <c r="B598" s="52"/>
      <c r="C598" s="52"/>
      <c r="D598" s="58"/>
      <c r="E598" s="52"/>
      <c r="F598" s="52"/>
      <c r="G598" s="52"/>
      <c r="H598" s="52"/>
      <c r="I598" s="52"/>
    </row>
    <row r="599" spans="2:9">
      <c r="B599" s="52"/>
      <c r="C599" s="52"/>
      <c r="D599" s="58"/>
      <c r="E599" s="52"/>
      <c r="F599" s="52"/>
      <c r="G599" s="52"/>
      <c r="H599" s="52"/>
      <c r="I599" s="52"/>
    </row>
    <row r="600" spans="2:9">
      <c r="B600" s="52"/>
      <c r="C600" s="52"/>
      <c r="D600" s="58"/>
      <c r="E600" s="52"/>
      <c r="F600" s="52"/>
      <c r="G600" s="52"/>
      <c r="H600" s="52"/>
      <c r="I600" s="52"/>
    </row>
    <row r="601" spans="2:9">
      <c r="B601" s="52"/>
      <c r="C601" s="52"/>
      <c r="D601" s="58"/>
      <c r="E601" s="52"/>
      <c r="F601" s="52"/>
      <c r="G601" s="52"/>
      <c r="H601" s="52"/>
      <c r="I601" s="52"/>
    </row>
  </sheetData>
  <sheetProtection sheet="1" objects="1" scenarios="1"/>
  <autoFilter ref="B35:I534" xr:uid="{48A0A8D6-AED4-455E-BA3D-215308049D25}"/>
  <mergeCells count="5">
    <mergeCell ref="B6:I6"/>
    <mergeCell ref="B33:I33"/>
    <mergeCell ref="B34:H34"/>
    <mergeCell ref="E5:I5"/>
    <mergeCell ref="G4:I4"/>
  </mergeCells>
  <conditionalFormatting sqref="B36:I534">
    <cfRule type="expression" dxfId="10" priority="1">
      <formula>ISEVEN(ROW())</formula>
    </cfRule>
  </conditionalFormatting>
  <conditionalFormatting sqref="G36:G534">
    <cfRule type="expression" dxfId="9" priority="2">
      <formula>AND($G36&lt;&gt;"",$D36&lt;&gt;"Expense")</formula>
    </cfRule>
  </conditionalFormatting>
  <conditionalFormatting sqref="D36:E534">
    <cfRule type="expression" dxfId="8" priority="3">
      <formula>AND($D36&lt;&gt;"",$E36&lt;&gt;"",IF($D36="Income",ISNA(MATCH($E36,Cat_Income,0)),IF($D36="Expense",ISNA(MATCH($E36,Cat_Expense,0)),IF($D36="Capital",ISNA(MATCH($E36,Cat_Capital,0)),TRUE))))</formula>
    </cfRule>
  </conditionalFormatting>
  <conditionalFormatting sqref="B32:I32">
    <cfRule type="expression" dxfId="7" priority="4">
      <formula>$F$4="Consolidated expenses (under £90k)"</formula>
    </cfRule>
  </conditionalFormatting>
  <conditionalFormatting sqref="B14:I28">
    <cfRule type="expression" dxfId="6" priority="5">
      <formula>$F$4="Consolidated expenses (under £90k)"</formula>
    </cfRule>
  </conditionalFormatting>
  <conditionalFormatting sqref="B9:I10">
    <cfRule type="expression" dxfId="5" priority="6">
      <formula>$F$4="Consolidated expenses (under £90k)"</formula>
    </cfRule>
  </conditionalFormatting>
  <conditionalFormatting sqref="B12:I12">
    <cfRule type="expression" dxfId="4" priority="7">
      <formula>$F$4="Consolidated expenses (under £90k)"</formula>
    </cfRule>
  </conditionalFormatting>
  <dataValidations count="5">
    <dataValidation type="custom" allowBlank="1" showInputMessage="1" showErrorMessage="1" sqref="B36:B534" xr:uid="{F1B823F1-5B7F-44BF-8F77-D6DCEFE90960}">
      <formula1>AND(B36&gt;=Q1_Start,B36&lt;=Q4_End)</formula1>
    </dataValidation>
    <dataValidation type="list" allowBlank="1" showInputMessage="1" showErrorMessage="1" sqref="F2" xr:uid="{4E6A2DD6-65D0-4A58-B2B3-BB61769DC661}">
      <formula1>"2024,2025,2026,2027,2028,2029,2030"</formula1>
    </dataValidation>
    <dataValidation type="list" allowBlank="1" showInputMessage="1" showErrorMessage="1" sqref="D36:D534" xr:uid="{221996D6-C28C-4843-A3AF-0BBBD8B0B3D7}">
      <formula1>"Income,Expense,Capital"</formula1>
    </dataValidation>
    <dataValidation type="list" allowBlank="1" showInputMessage="1" showErrorMessage="1" promptTitle="Category help" prompt="CIS note: “Payments to subcontractors (CIS)” means payments you make to subcontractors. Do not use it for CIS tax deducted from payments made to you." sqref="E36:E534" xr:uid="{C47E7E78-9938-4BD4-B1BA-1029268D9440}">
      <formula1>INDIRECT("Cat_"&amp;$D36)</formula1>
    </dataValidation>
    <dataValidation type="custom" allowBlank="1" showInputMessage="1" showErrorMessage="1" errorTitle="Disallowable applies to Expenses only" error="A disallowable amount can only be entered on a row where Type = Expense. Set the Type to Expense first, or clear this value." promptTitle="Disallowable help" prompt="Detailed mode: disallowables are added back for tax. Consolidated expenses mode: HMRC gets one claimable expense total; this column is deducted internally from Amount and is not submitted separately." sqref="G36:G534" xr:uid="{DFC300C3-AB9C-4343-86E1-F322FA17C969}">
      <formula1>OR($G36="",$D36="Expense")</formula1>
    </dataValidation>
  </dataValidations>
  <hyperlinks>
    <hyperlink ref="I34" r:id="rId1" tooltip="Open aligned.tax to file your MTD return" xr:uid="{90A15407-BE7A-4702-8018-793F0C8A59C3}"/>
  </hyperlinks>
  <pageMargins left="0.7" right="0.7" top="0.75" bottom="0.75" header="0.3" footer="0.3"/>
  <headerFooter>
    <oddFooter>&amp;Laligned.tax&amp;CReady to file to HMRC&amp;RPage &amp;P of &amp;N</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6964303-4E28-4352-AD50-D77F6FA345EA}">
          <x14:formula1>
            <xm:f>_Config!$F$1:$F$2</xm:f>
          </x14:formula1>
          <xm:sqref>C4</xm:sqref>
        </x14:dataValidation>
        <x14:dataValidation type="list" allowBlank="1" showInputMessage="1" showErrorMessage="1" xr:uid="{09226F5A-E4B9-4A0A-8EA9-2D746902687D}">
          <x14:formula1>
            <xm:f>_Config!$J$1:$J$2</xm:f>
          </x14:formula1>
          <xm:sqref>F4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5D980-9AD9-48EC-A2D0-80B348B8011A}">
  <sheetPr>
    <tabColor rgb="FF92D050"/>
  </sheetPr>
  <dimension ref="A1:K65"/>
  <sheetViews>
    <sheetView showGridLines="0" workbookViewId="0"/>
  </sheetViews>
  <sheetFormatPr defaultRowHeight="15"/>
  <cols>
    <col min="1" max="1" width="3.5703125" style="2" customWidth="1"/>
    <col min="2" max="2" width="53.7109375" style="2" customWidth="1"/>
    <col min="3" max="3" width="17.7109375" style="2" customWidth="1"/>
    <col min="4" max="8" width="15.28515625" style="2" customWidth="1"/>
    <col min="9" max="9" width="15.7109375" style="2" customWidth="1"/>
    <col min="10" max="10" width="15.28515625" style="2" customWidth="1"/>
    <col min="11" max="16384" width="9.140625" style="2"/>
  </cols>
  <sheetData>
    <row r="1" spans="1:11" ht="14.25" customHeight="1"/>
    <row r="2" spans="1:11" ht="21">
      <c r="B2" s="3" t="s">
        <v>162</v>
      </c>
      <c r="C2" s="225"/>
      <c r="D2" s="225"/>
      <c r="E2" s="225"/>
      <c r="F2" s="225"/>
    </row>
    <row r="3" spans="1:11">
      <c r="B3" s="81" t="str">
        <f>"Making Tax Digital for Income Tax · Tax Year "&amp;Transactions!$F$3</f>
        <v>Making Tax Digital for Income Tax · Tax Year 2026–27</v>
      </c>
      <c r="C3" s="225"/>
      <c r="D3" s="225"/>
      <c r="E3" s="225"/>
      <c r="F3" s="225"/>
    </row>
    <row r="4" spans="1:11">
      <c r="B4" s="229" t="str">
        <f>IF(AND(Transactions!$F$4=_Config!$J$2,Transactions!$G$11&gt;_Config!$H$4),"⚠️ Turnover is over £90,000 — switch to Detailed categories on the Transactions sheet.","")</f>
        <v/>
      </c>
      <c r="C4" s="230"/>
      <c r="D4" s="231"/>
      <c r="E4" s="231"/>
      <c r="F4" s="231"/>
      <c r="G4" s="230"/>
    </row>
    <row r="5" spans="1:11" ht="51.75" customHeight="1">
      <c r="B5" s="82"/>
      <c r="C5" s="83" t="s">
        <v>163</v>
      </c>
      <c r="D5" s="84" t="s">
        <v>164</v>
      </c>
      <c r="E5" s="84" t="s">
        <v>165</v>
      </c>
      <c r="F5" s="84" t="s">
        <v>166</v>
      </c>
      <c r="G5" s="85" t="s">
        <v>167</v>
      </c>
      <c r="H5" s="86"/>
    </row>
    <row r="6" spans="1:11" ht="30" customHeight="1">
      <c r="B6" s="82"/>
      <c r="C6" s="152">
        <f>Transactions!G11</f>
        <v>0</v>
      </c>
      <c r="D6" s="153">
        <f>Transactions!I29</f>
        <v>0</v>
      </c>
      <c r="E6" s="153">
        <f>Transactions!I31</f>
        <v>0</v>
      </c>
      <c r="F6" s="223" t="str">
        <f ca="1">IF(TODAY()&lt;=DATE(Transactions!$F$2,8,7),"7 Aug "&amp;Transactions!$F$2,IF(TODAY()&lt;=DATE(Transactions!$F$2,11,7),"7 Nov "&amp;Transactions!$F$2,IF(TODAY()&lt;=DATE(Transactions!$F$2+1,2,7),"7 Feb "&amp;(Transactions!$F$2+1),IF(TODAY()&lt;=DATE(Transactions!$F$2+1,5,7),"7 May "&amp;(Transactions!$F$2+1),"Final declaration 31 Jan "&amp;(Transactions!$F$2+2)))))</f>
        <v>7 Aug 2026</v>
      </c>
      <c r="G6" s="154">
        <f>Transactions!H29</f>
        <v>0</v>
      </c>
      <c r="H6" s="86"/>
    </row>
    <row r="7" spans="1:11">
      <c r="B7" s="82"/>
      <c r="C7" s="82"/>
      <c r="D7" s="82"/>
      <c r="E7" s="82"/>
      <c r="F7" s="82"/>
      <c r="G7" s="87"/>
      <c r="H7" s="87"/>
      <c r="I7" s="87"/>
      <c r="J7" s="87"/>
    </row>
    <row r="8" spans="1:11">
      <c r="A8" s="87"/>
      <c r="B8" s="244" t="str">
        <f>"📊  CUMULATIVE YEAR-TO-DATE (the figures you submit each quarterly update)"</f>
        <v>📊  CUMULATIVE YEAR-TO-DATE (the figures you submit each quarterly update)</v>
      </c>
      <c r="C8" s="245"/>
      <c r="D8" s="245"/>
      <c r="E8" s="245"/>
      <c r="F8" s="246"/>
      <c r="G8" s="87"/>
      <c r="H8" s="87"/>
      <c r="I8" s="87"/>
      <c r="J8" s="87"/>
      <c r="K8" s="87"/>
    </row>
    <row r="9" spans="1:11" ht="42" customHeight="1">
      <c r="A9" s="87"/>
      <c r="B9" s="247" t="s">
        <v>168</v>
      </c>
      <c r="C9" s="245"/>
      <c r="D9" s="245"/>
      <c r="E9" s="245"/>
      <c r="F9" s="246"/>
      <c r="G9" s="87"/>
      <c r="H9" s="87"/>
      <c r="I9" s="87"/>
      <c r="J9" s="87"/>
      <c r="K9" s="87"/>
    </row>
    <row r="10" spans="1:11">
      <c r="A10" s="87"/>
      <c r="B10" s="88" t="s">
        <v>140</v>
      </c>
      <c r="C10" s="89" t="s">
        <v>169</v>
      </c>
      <c r="D10" s="90" t="s">
        <v>159</v>
      </c>
      <c r="E10" s="89" t="s">
        <v>170</v>
      </c>
      <c r="F10" s="90" t="s">
        <v>159</v>
      </c>
      <c r="G10" s="89" t="s">
        <v>171</v>
      </c>
      <c r="H10" s="90" t="s">
        <v>159</v>
      </c>
      <c r="I10" s="91" t="s">
        <v>172</v>
      </c>
      <c r="J10" s="92" t="s">
        <v>159</v>
      </c>
    </row>
    <row r="11" spans="1:11">
      <c r="A11" s="87"/>
      <c r="B11" s="93" t="s">
        <v>173</v>
      </c>
      <c r="C11" s="94" t="str">
        <f>IF('Welcome &amp; Instructions'!$B$8="Standard (tax year)","to 5 Jul","to 30 Jun")</f>
        <v>to 5 Jul</v>
      </c>
      <c r="D11" s="95"/>
      <c r="E11" s="94" t="str">
        <f>IF('Welcome &amp; Instructions'!$B$8="Standard (tax year)","to 5 Oct","to 30 Sep")</f>
        <v>to 5 Oct</v>
      </c>
      <c r="F11" s="95"/>
      <c r="G11" s="96" t="str">
        <f>IF('Welcome &amp; Instructions'!$B$8="Standard (tax year)","to 5 Jan","to 31 Dec")</f>
        <v>to 5 Jan</v>
      </c>
      <c r="H11" s="97"/>
      <c r="I11" s="98" t="str">
        <f>IF('Welcome &amp; Instructions'!$B$8="Standard (tax year)","to 5 Apr","to 31 Mar")</f>
        <v>to 5 Apr</v>
      </c>
      <c r="J11" s="99"/>
    </row>
    <row r="12" spans="1:11">
      <c r="A12" s="87"/>
      <c r="B12" s="100" t="s">
        <v>148</v>
      </c>
      <c r="C12" s="101"/>
      <c r="D12" s="102"/>
      <c r="E12" s="101"/>
      <c r="F12" s="102"/>
      <c r="G12" s="103"/>
      <c r="H12" s="104"/>
      <c r="I12" s="105"/>
      <c r="J12" s="106"/>
    </row>
    <row r="13" spans="1:11">
      <c r="A13" s="87"/>
      <c r="B13" s="107" t="str">
        <f>_Config!$D$1</f>
        <v>Turnover (sales / business income)</v>
      </c>
      <c r="C13" s="155">
        <f>Transactions!C9</f>
        <v>0</v>
      </c>
      <c r="D13" s="156"/>
      <c r="E13" s="155">
        <f>Transactions!C9+Transactions!D9</f>
        <v>0</v>
      </c>
      <c r="F13" s="156"/>
      <c r="G13" s="157">
        <f>Transactions!C9+Transactions!D9+Transactions!E9</f>
        <v>0</v>
      </c>
      <c r="H13" s="158"/>
      <c r="I13" s="159">
        <f>Transactions!G9</f>
        <v>0</v>
      </c>
      <c r="J13" s="160"/>
    </row>
    <row r="14" spans="1:11">
      <c r="A14" s="87"/>
      <c r="B14" s="108" t="str">
        <f>_Config!$D$2</f>
        <v>Other business income</v>
      </c>
      <c r="C14" s="161">
        <f>Transactions!C10</f>
        <v>0</v>
      </c>
      <c r="D14" s="162"/>
      <c r="E14" s="161">
        <f>Transactions!C10+Transactions!D10</f>
        <v>0</v>
      </c>
      <c r="F14" s="162"/>
      <c r="G14" s="163">
        <f>Transactions!C10+Transactions!D10+Transactions!E10</f>
        <v>0</v>
      </c>
      <c r="H14" s="164"/>
      <c r="I14" s="165">
        <f>Transactions!G10</f>
        <v>0</v>
      </c>
      <c r="J14" s="166"/>
    </row>
    <row r="15" spans="1:11">
      <c r="A15" s="87"/>
      <c r="B15" s="109" t="s">
        <v>149</v>
      </c>
      <c r="C15" s="167">
        <f>Transactions!C11</f>
        <v>0</v>
      </c>
      <c r="D15" s="168"/>
      <c r="E15" s="167">
        <f>Transactions!C11+Transactions!D11</f>
        <v>0</v>
      </c>
      <c r="F15" s="168"/>
      <c r="G15" s="169">
        <f>Transactions!C11+Transactions!D11+Transactions!E11</f>
        <v>0</v>
      </c>
      <c r="H15" s="170"/>
      <c r="I15" s="171">
        <f>Transactions!G11</f>
        <v>0</v>
      </c>
      <c r="J15" s="172"/>
    </row>
    <row r="16" spans="1:11">
      <c r="A16" s="87"/>
      <c r="B16" s="108" t="str">
        <f>_Config!$K$4</f>
        <v>Tax taken off trading income</v>
      </c>
      <c r="C16" s="161">
        <f>Transactions!C12</f>
        <v>0</v>
      </c>
      <c r="D16" s="162"/>
      <c r="E16" s="161">
        <f>Transactions!C12+Transactions!D12</f>
        <v>0</v>
      </c>
      <c r="F16" s="162"/>
      <c r="G16" s="163">
        <f>Transactions!C12+Transactions!D12+Transactions!E12</f>
        <v>0</v>
      </c>
      <c r="H16" s="164"/>
      <c r="I16" s="165">
        <f>Transactions!G12</f>
        <v>0</v>
      </c>
      <c r="J16" s="166"/>
    </row>
    <row r="17" spans="1:10">
      <c r="A17" s="87"/>
      <c r="B17" s="100" t="s">
        <v>150</v>
      </c>
      <c r="C17" s="173"/>
      <c r="D17" s="174"/>
      <c r="E17" s="173"/>
      <c r="F17" s="174"/>
      <c r="G17" s="175"/>
      <c r="H17" s="176"/>
      <c r="I17" s="177"/>
      <c r="J17" s="178"/>
    </row>
    <row r="18" spans="1:10">
      <c r="A18" s="87"/>
      <c r="B18" s="107" t="str">
        <f>_Config!$D$3</f>
        <v>Cost of goods bought for resale or materials</v>
      </c>
      <c r="C18" s="155" t="str">
        <f>IF(Transactions!$F$4=_Config!$J$2,"",Transactions!C14)</f>
        <v/>
      </c>
      <c r="D18" s="179" t="str">
        <f>IF(Transactions!$F$4=_Config!$J$2,"",SUMIFS(Transactions!$G$36:$G$534,Transactions!$B$36:$B$534,"&gt;="&amp;Q1_Start,Transactions!$B$36:$B$534,"&lt;="&amp;Q1_End,Transactions!$E$36:$E$534,$B18))</f>
        <v/>
      </c>
      <c r="E18" s="155" t="str">
        <f>IF(Transactions!$F$4=_Config!$J$2,"",Transactions!C14+Transactions!D14)</f>
        <v/>
      </c>
      <c r="F18" s="179" t="str">
        <f>IF(Transactions!$F$4=_Config!$J$2,"",SUMIFS(Transactions!$G$36:$G$534,Transactions!$B$36:$B$534,"&gt;="&amp;Q1_Start,Transactions!$B$36:$B$534,"&lt;="&amp;Q2_End,Transactions!$E$36:$E$534,$B18))</f>
        <v/>
      </c>
      <c r="G18" s="157" t="str">
        <f>IF(Transactions!$F$4=_Config!$J$2,"",Transactions!C14+Transactions!D14+Transactions!E14)</f>
        <v/>
      </c>
      <c r="H18" s="180" t="str">
        <f>IF(Transactions!$F$4=_Config!$J$2,"",SUMIFS(Transactions!$G$36:$G$534,Transactions!$B$36:$B$534,"&gt;="&amp;Q1_Start,Transactions!$B$36:$B$534,"&lt;="&amp;Q3_End,Transactions!$E$36:$E$534,$B18))</f>
        <v/>
      </c>
      <c r="I18" s="159" t="str">
        <f>IF(Transactions!$F$4=_Config!$J$2,"",Transactions!G14)</f>
        <v/>
      </c>
      <c r="J18" s="181" t="str">
        <f>IF(Transactions!$F$4=_Config!$J$2,"",SUMIFS(Transactions!$G$36:$G$534,Transactions!$B$36:$B$534,"&gt;="&amp;Q1_Start,Transactions!$B$36:$B$534,"&lt;="&amp;Q4_End,Transactions!$E$36:$E$534,$B18))</f>
        <v/>
      </c>
    </row>
    <row r="19" spans="1:10">
      <c r="A19" s="87"/>
      <c r="B19" s="107" t="str">
        <f>_Config!$D$4</f>
        <v>Payments to subcontractors (CIS)</v>
      </c>
      <c r="C19" s="155" t="str">
        <f>IF(Transactions!$F$4=_Config!$J$2,"",Transactions!C15)</f>
        <v/>
      </c>
      <c r="D19" s="179" t="str">
        <f>IF(Transactions!$F$4=_Config!$J$2,"",SUMIFS(Transactions!$G$36:$G$534,Transactions!$B$36:$B$534,"&gt;="&amp;Q1_Start,Transactions!$B$36:$B$534,"&lt;="&amp;Q1_End,Transactions!$E$36:$E$534,$B19))</f>
        <v/>
      </c>
      <c r="E19" s="155" t="str">
        <f>IF(Transactions!$F$4=_Config!$J$2,"",Transactions!C15+Transactions!D15)</f>
        <v/>
      </c>
      <c r="F19" s="179" t="str">
        <f>IF(Transactions!$F$4=_Config!$J$2,"",SUMIFS(Transactions!$G$36:$G$534,Transactions!$B$36:$B$534,"&gt;="&amp;Q1_Start,Transactions!$B$36:$B$534,"&lt;="&amp;Q2_End,Transactions!$E$36:$E$534,$B19))</f>
        <v/>
      </c>
      <c r="G19" s="157" t="str">
        <f>IF(Transactions!$F$4=_Config!$J$2,"",Transactions!C15+Transactions!D15+Transactions!E15)</f>
        <v/>
      </c>
      <c r="H19" s="180" t="str">
        <f>IF(Transactions!$F$4=_Config!$J$2,"",SUMIFS(Transactions!$G$36:$G$534,Transactions!$B$36:$B$534,"&gt;="&amp;Q1_Start,Transactions!$B$36:$B$534,"&lt;="&amp;Q3_End,Transactions!$E$36:$E$534,$B19))</f>
        <v/>
      </c>
      <c r="I19" s="159" t="str">
        <f>IF(Transactions!$F$4=_Config!$J$2,"",Transactions!G15)</f>
        <v/>
      </c>
      <c r="J19" s="181" t="str">
        <f>IF(Transactions!$F$4=_Config!$J$2,"",SUMIFS(Transactions!$G$36:$G$534,Transactions!$B$36:$B$534,"&gt;="&amp;Q1_Start,Transactions!$B$36:$B$534,"&lt;="&amp;Q4_End,Transactions!$E$36:$E$534,$B19))</f>
        <v/>
      </c>
    </row>
    <row r="20" spans="1:10">
      <c r="A20" s="87"/>
      <c r="B20" s="107" t="str">
        <f>_Config!$D$5</f>
        <v>Wages, salaries &amp; other staff costs</v>
      </c>
      <c r="C20" s="155" t="str">
        <f>IF(Transactions!$F$4=_Config!$J$2,"",Transactions!C16)</f>
        <v/>
      </c>
      <c r="D20" s="179" t="str">
        <f>IF(Transactions!$F$4=_Config!$J$2,"",SUMIFS(Transactions!$G$36:$G$534,Transactions!$B$36:$B$534,"&gt;="&amp;Q1_Start,Transactions!$B$36:$B$534,"&lt;="&amp;Q1_End,Transactions!$E$36:$E$534,$B20))</f>
        <v/>
      </c>
      <c r="E20" s="155" t="str">
        <f>IF(Transactions!$F$4=_Config!$J$2,"",Transactions!C16+Transactions!D16)</f>
        <v/>
      </c>
      <c r="F20" s="179" t="str">
        <f>IF(Transactions!$F$4=_Config!$J$2,"",SUMIFS(Transactions!$G$36:$G$534,Transactions!$B$36:$B$534,"&gt;="&amp;Q1_Start,Transactions!$B$36:$B$534,"&lt;="&amp;Q2_End,Transactions!$E$36:$E$534,$B20))</f>
        <v/>
      </c>
      <c r="G20" s="157" t="str">
        <f>IF(Transactions!$F$4=_Config!$J$2,"",Transactions!C16+Transactions!D16+Transactions!E16)</f>
        <v/>
      </c>
      <c r="H20" s="180" t="str">
        <f>IF(Transactions!$F$4=_Config!$J$2,"",SUMIFS(Transactions!$G$36:$G$534,Transactions!$B$36:$B$534,"&gt;="&amp;Q1_Start,Transactions!$B$36:$B$534,"&lt;="&amp;Q3_End,Transactions!$E$36:$E$534,$B20))</f>
        <v/>
      </c>
      <c r="I20" s="159" t="str">
        <f>IF(Transactions!$F$4=_Config!$J$2,"",Transactions!G16)</f>
        <v/>
      </c>
      <c r="J20" s="181" t="str">
        <f>IF(Transactions!$F$4=_Config!$J$2,"",SUMIFS(Transactions!$G$36:$G$534,Transactions!$B$36:$B$534,"&gt;="&amp;Q1_Start,Transactions!$B$36:$B$534,"&lt;="&amp;Q4_End,Transactions!$E$36:$E$534,$B20))</f>
        <v/>
      </c>
    </row>
    <row r="21" spans="1:10">
      <c r="A21" s="87"/>
      <c r="B21" s="107" t="str">
        <f>_Config!$D$6</f>
        <v>Car, van &amp; travel expenses</v>
      </c>
      <c r="C21" s="155" t="str">
        <f>IF(Transactions!$F$4=_Config!$J$2,"",Transactions!C17)</f>
        <v/>
      </c>
      <c r="D21" s="179" t="str">
        <f>IF(Transactions!$F$4=_Config!$J$2,"",SUMIFS(Transactions!$G$36:$G$534,Transactions!$B$36:$B$534,"&gt;="&amp;Q1_Start,Transactions!$B$36:$B$534,"&lt;="&amp;Q1_End,Transactions!$E$36:$E$534,$B21))</f>
        <v/>
      </c>
      <c r="E21" s="155" t="str">
        <f>IF(Transactions!$F$4=_Config!$J$2,"",Transactions!C17+Transactions!D17)</f>
        <v/>
      </c>
      <c r="F21" s="179" t="str">
        <f>IF(Transactions!$F$4=_Config!$J$2,"",SUMIFS(Transactions!$G$36:$G$534,Transactions!$B$36:$B$534,"&gt;="&amp;Q1_Start,Transactions!$B$36:$B$534,"&lt;="&amp;Q2_End,Transactions!$E$36:$E$534,$B21))</f>
        <v/>
      </c>
      <c r="G21" s="157" t="str">
        <f>IF(Transactions!$F$4=_Config!$J$2,"",Transactions!C17+Transactions!D17+Transactions!E17)</f>
        <v/>
      </c>
      <c r="H21" s="180" t="str">
        <f>IF(Transactions!$F$4=_Config!$J$2,"",SUMIFS(Transactions!$G$36:$G$534,Transactions!$B$36:$B$534,"&gt;="&amp;Q1_Start,Transactions!$B$36:$B$534,"&lt;="&amp;Q3_End,Transactions!$E$36:$E$534,$B21))</f>
        <v/>
      </c>
      <c r="I21" s="159" t="str">
        <f>IF(Transactions!$F$4=_Config!$J$2,"",Transactions!G17)</f>
        <v/>
      </c>
      <c r="J21" s="181" t="str">
        <f>IF(Transactions!$F$4=_Config!$J$2,"",SUMIFS(Transactions!$G$36:$G$534,Transactions!$B$36:$B$534,"&gt;="&amp;Q1_Start,Transactions!$B$36:$B$534,"&lt;="&amp;Q4_End,Transactions!$E$36:$E$534,$B21))</f>
        <v/>
      </c>
    </row>
    <row r="22" spans="1:10">
      <c r="A22" s="87"/>
      <c r="B22" s="107" t="str">
        <f>_Config!$D$7</f>
        <v>Rent, rates, power &amp; insurance costs (premises)</v>
      </c>
      <c r="C22" s="155" t="str">
        <f>IF(Transactions!$F$4=_Config!$J$2,"",Transactions!C18)</f>
        <v/>
      </c>
      <c r="D22" s="179" t="str">
        <f>IF(Transactions!$F$4=_Config!$J$2,"",SUMIFS(Transactions!$G$36:$G$534,Transactions!$B$36:$B$534,"&gt;="&amp;Q1_Start,Transactions!$B$36:$B$534,"&lt;="&amp;Q1_End,Transactions!$E$36:$E$534,$B22))</f>
        <v/>
      </c>
      <c r="E22" s="155" t="str">
        <f>IF(Transactions!$F$4=_Config!$J$2,"",Transactions!C18+Transactions!D18)</f>
        <v/>
      </c>
      <c r="F22" s="179" t="str">
        <f>IF(Transactions!$F$4=_Config!$J$2,"",SUMIFS(Transactions!$G$36:$G$534,Transactions!$B$36:$B$534,"&gt;="&amp;Q1_Start,Transactions!$B$36:$B$534,"&lt;="&amp;Q2_End,Transactions!$E$36:$E$534,$B22))</f>
        <v/>
      </c>
      <c r="G22" s="157" t="str">
        <f>IF(Transactions!$F$4=_Config!$J$2,"",Transactions!C18+Transactions!D18+Transactions!E18)</f>
        <v/>
      </c>
      <c r="H22" s="180" t="str">
        <f>IF(Transactions!$F$4=_Config!$J$2,"",SUMIFS(Transactions!$G$36:$G$534,Transactions!$B$36:$B$534,"&gt;="&amp;Q1_Start,Transactions!$B$36:$B$534,"&lt;="&amp;Q3_End,Transactions!$E$36:$E$534,$B22))</f>
        <v/>
      </c>
      <c r="I22" s="159" t="str">
        <f>IF(Transactions!$F$4=_Config!$J$2,"",Transactions!G18)</f>
        <v/>
      </c>
      <c r="J22" s="181" t="str">
        <f>IF(Transactions!$F$4=_Config!$J$2,"",SUMIFS(Transactions!$G$36:$G$534,Transactions!$B$36:$B$534,"&gt;="&amp;Q1_Start,Transactions!$B$36:$B$534,"&lt;="&amp;Q4_End,Transactions!$E$36:$E$534,$B22))</f>
        <v/>
      </c>
    </row>
    <row r="23" spans="1:10">
      <c r="A23" s="87"/>
      <c r="B23" s="107" t="str">
        <f>_Config!$D$8</f>
        <v>Repairs &amp; maintenance</v>
      </c>
      <c r="C23" s="155" t="str">
        <f>IF(Transactions!$F$4=_Config!$J$2,"",Transactions!C19)</f>
        <v/>
      </c>
      <c r="D23" s="179" t="str">
        <f>IF(Transactions!$F$4=_Config!$J$2,"",SUMIFS(Transactions!$G$36:$G$534,Transactions!$B$36:$B$534,"&gt;="&amp;Q1_Start,Transactions!$B$36:$B$534,"&lt;="&amp;Q1_End,Transactions!$E$36:$E$534,$B23))</f>
        <v/>
      </c>
      <c r="E23" s="155" t="str">
        <f>IF(Transactions!$F$4=_Config!$J$2,"",Transactions!C19+Transactions!D19)</f>
        <v/>
      </c>
      <c r="F23" s="179" t="str">
        <f>IF(Transactions!$F$4=_Config!$J$2,"",SUMIFS(Transactions!$G$36:$G$534,Transactions!$B$36:$B$534,"&gt;="&amp;Q1_Start,Transactions!$B$36:$B$534,"&lt;="&amp;Q2_End,Transactions!$E$36:$E$534,$B23))</f>
        <v/>
      </c>
      <c r="G23" s="157" t="str">
        <f>IF(Transactions!$F$4=_Config!$J$2,"",Transactions!C19+Transactions!D19+Transactions!E19)</f>
        <v/>
      </c>
      <c r="H23" s="180" t="str">
        <f>IF(Transactions!$F$4=_Config!$J$2,"",SUMIFS(Transactions!$G$36:$G$534,Transactions!$B$36:$B$534,"&gt;="&amp;Q1_Start,Transactions!$B$36:$B$534,"&lt;="&amp;Q3_End,Transactions!$E$36:$E$534,$B23))</f>
        <v/>
      </c>
      <c r="I23" s="159" t="str">
        <f>IF(Transactions!$F$4=_Config!$J$2,"",Transactions!G19)</f>
        <v/>
      </c>
      <c r="J23" s="181" t="str">
        <f>IF(Transactions!$F$4=_Config!$J$2,"",SUMIFS(Transactions!$G$36:$G$534,Transactions!$B$36:$B$534,"&gt;="&amp;Q1_Start,Transactions!$B$36:$B$534,"&lt;="&amp;Q4_End,Transactions!$E$36:$E$534,$B23))</f>
        <v/>
      </c>
    </row>
    <row r="24" spans="1:10">
      <c r="A24" s="87"/>
      <c r="B24" s="107" t="str">
        <f>_Config!$D$9</f>
        <v>Phone, stationery &amp; other office costs</v>
      </c>
      <c r="C24" s="155" t="str">
        <f>IF(Transactions!$F$4=_Config!$J$2,"",Transactions!C20)</f>
        <v/>
      </c>
      <c r="D24" s="179" t="str">
        <f>IF(Transactions!$F$4=_Config!$J$2,"",SUMIFS(Transactions!$G$36:$G$534,Transactions!$B$36:$B$534,"&gt;="&amp;Q1_Start,Transactions!$B$36:$B$534,"&lt;="&amp;Q1_End,Transactions!$E$36:$E$534,$B24))</f>
        <v/>
      </c>
      <c r="E24" s="155" t="str">
        <f>IF(Transactions!$F$4=_Config!$J$2,"",Transactions!C20+Transactions!D20)</f>
        <v/>
      </c>
      <c r="F24" s="179" t="str">
        <f>IF(Transactions!$F$4=_Config!$J$2,"",SUMIFS(Transactions!$G$36:$G$534,Transactions!$B$36:$B$534,"&gt;="&amp;Q1_Start,Transactions!$B$36:$B$534,"&lt;="&amp;Q2_End,Transactions!$E$36:$E$534,$B24))</f>
        <v/>
      </c>
      <c r="G24" s="157" t="str">
        <f>IF(Transactions!$F$4=_Config!$J$2,"",Transactions!C20+Transactions!D20+Transactions!E20)</f>
        <v/>
      </c>
      <c r="H24" s="180" t="str">
        <f>IF(Transactions!$F$4=_Config!$J$2,"",SUMIFS(Transactions!$G$36:$G$534,Transactions!$B$36:$B$534,"&gt;="&amp;Q1_Start,Transactions!$B$36:$B$534,"&lt;="&amp;Q3_End,Transactions!$E$36:$E$534,$B24))</f>
        <v/>
      </c>
      <c r="I24" s="159" t="str">
        <f>IF(Transactions!$F$4=_Config!$J$2,"",Transactions!G20)</f>
        <v/>
      </c>
      <c r="J24" s="181" t="str">
        <f>IF(Transactions!$F$4=_Config!$J$2,"",SUMIFS(Transactions!$G$36:$G$534,Transactions!$B$36:$B$534,"&gt;="&amp;Q1_Start,Transactions!$B$36:$B$534,"&lt;="&amp;Q4_End,Transactions!$E$36:$E$534,$B24))</f>
        <v/>
      </c>
    </row>
    <row r="25" spans="1:10">
      <c r="A25" s="87"/>
      <c r="B25" s="107" t="str">
        <f>_Config!$D$10</f>
        <v>Advertising &amp; marketing</v>
      </c>
      <c r="C25" s="155" t="str">
        <f>IF(Transactions!$F$4=_Config!$J$2,"",Transactions!C21)</f>
        <v/>
      </c>
      <c r="D25" s="179" t="str">
        <f>IF(Transactions!$F$4=_Config!$J$2,"",SUMIFS(Transactions!$G$36:$G$534,Transactions!$B$36:$B$534,"&gt;="&amp;Q1_Start,Transactions!$B$36:$B$534,"&lt;="&amp;Q1_End,Transactions!$E$36:$E$534,$B25))</f>
        <v/>
      </c>
      <c r="E25" s="155" t="str">
        <f>IF(Transactions!$F$4=_Config!$J$2,"",Transactions!C21+Transactions!D21)</f>
        <v/>
      </c>
      <c r="F25" s="179" t="str">
        <f>IF(Transactions!$F$4=_Config!$J$2,"",SUMIFS(Transactions!$G$36:$G$534,Transactions!$B$36:$B$534,"&gt;="&amp;Q1_Start,Transactions!$B$36:$B$534,"&lt;="&amp;Q2_End,Transactions!$E$36:$E$534,$B25))</f>
        <v/>
      </c>
      <c r="G25" s="157" t="str">
        <f>IF(Transactions!$F$4=_Config!$J$2,"",Transactions!C21+Transactions!D21+Transactions!E21)</f>
        <v/>
      </c>
      <c r="H25" s="180" t="str">
        <f>IF(Transactions!$F$4=_Config!$J$2,"",SUMIFS(Transactions!$G$36:$G$534,Transactions!$B$36:$B$534,"&gt;="&amp;Q1_Start,Transactions!$B$36:$B$534,"&lt;="&amp;Q3_End,Transactions!$E$36:$E$534,$B25))</f>
        <v/>
      </c>
      <c r="I25" s="159" t="str">
        <f>IF(Transactions!$F$4=_Config!$J$2,"",Transactions!G21)</f>
        <v/>
      </c>
      <c r="J25" s="181" t="str">
        <f>IF(Transactions!$F$4=_Config!$J$2,"",SUMIFS(Transactions!$G$36:$G$534,Transactions!$B$36:$B$534,"&gt;="&amp;Q1_Start,Transactions!$B$36:$B$534,"&lt;="&amp;Q4_End,Transactions!$E$36:$E$534,$B25))</f>
        <v/>
      </c>
    </row>
    <row r="26" spans="1:10">
      <c r="A26" s="87"/>
      <c r="B26" s="107" t="str">
        <f>_Config!$D$11</f>
        <v>Business entertainment</v>
      </c>
      <c r="C26" s="155" t="str">
        <f>IF(Transactions!$F$4=_Config!$J$2,"",Transactions!C22)</f>
        <v/>
      </c>
      <c r="D26" s="179" t="str">
        <f>IF(Transactions!$F$4=_Config!$J$2,"",SUMIFS(Transactions!$G$36:$G$534,Transactions!$B$36:$B$534,"&gt;="&amp;Q1_Start,Transactions!$B$36:$B$534,"&lt;="&amp;Q1_End,Transactions!$E$36:$E$534,$B26))</f>
        <v/>
      </c>
      <c r="E26" s="155" t="str">
        <f>IF(Transactions!$F$4=_Config!$J$2,"",Transactions!C22+Transactions!D22)</f>
        <v/>
      </c>
      <c r="F26" s="179" t="str">
        <f>IF(Transactions!$F$4=_Config!$J$2,"",SUMIFS(Transactions!$G$36:$G$534,Transactions!$B$36:$B$534,"&gt;="&amp;Q1_Start,Transactions!$B$36:$B$534,"&lt;="&amp;Q2_End,Transactions!$E$36:$E$534,$B26))</f>
        <v/>
      </c>
      <c r="G26" s="157" t="str">
        <f>IF(Transactions!$F$4=_Config!$J$2,"",Transactions!C22+Transactions!D22+Transactions!E22)</f>
        <v/>
      </c>
      <c r="H26" s="180" t="str">
        <f>IF(Transactions!$F$4=_Config!$J$2,"",SUMIFS(Transactions!$G$36:$G$534,Transactions!$B$36:$B$534,"&gt;="&amp;Q1_Start,Transactions!$B$36:$B$534,"&lt;="&amp;Q3_End,Transactions!$E$36:$E$534,$B26))</f>
        <v/>
      </c>
      <c r="I26" s="159" t="str">
        <f>IF(Transactions!$F$4=_Config!$J$2,"",Transactions!G22)</f>
        <v/>
      </c>
      <c r="J26" s="181" t="str">
        <f>IF(Transactions!$F$4=_Config!$J$2,"",SUMIFS(Transactions!$G$36:$G$534,Transactions!$B$36:$B$534,"&gt;="&amp;Q1_Start,Transactions!$B$36:$B$534,"&lt;="&amp;Q4_End,Transactions!$E$36:$E$534,$B26))</f>
        <v/>
      </c>
    </row>
    <row r="27" spans="1:10">
      <c r="A27" s="87"/>
      <c r="B27" s="107" t="str">
        <f>_Config!$D$12</f>
        <v>Interest on bank &amp; other loans</v>
      </c>
      <c r="C27" s="155" t="str">
        <f>IF(Transactions!$F$4=_Config!$J$2,"",Transactions!C23)</f>
        <v/>
      </c>
      <c r="D27" s="179" t="str">
        <f>IF(Transactions!$F$4=_Config!$J$2,"",SUMIFS(Transactions!$G$36:$G$534,Transactions!$B$36:$B$534,"&gt;="&amp;Q1_Start,Transactions!$B$36:$B$534,"&lt;="&amp;Q1_End,Transactions!$E$36:$E$534,$B27))</f>
        <v/>
      </c>
      <c r="E27" s="155" t="str">
        <f>IF(Transactions!$F$4=_Config!$J$2,"",Transactions!C23+Transactions!D23)</f>
        <v/>
      </c>
      <c r="F27" s="179" t="str">
        <f>IF(Transactions!$F$4=_Config!$J$2,"",SUMIFS(Transactions!$G$36:$G$534,Transactions!$B$36:$B$534,"&gt;="&amp;Q1_Start,Transactions!$B$36:$B$534,"&lt;="&amp;Q2_End,Transactions!$E$36:$E$534,$B27))</f>
        <v/>
      </c>
      <c r="G27" s="157" t="str">
        <f>IF(Transactions!$F$4=_Config!$J$2,"",Transactions!C23+Transactions!D23+Transactions!E23)</f>
        <v/>
      </c>
      <c r="H27" s="180" t="str">
        <f>IF(Transactions!$F$4=_Config!$J$2,"",SUMIFS(Transactions!$G$36:$G$534,Transactions!$B$36:$B$534,"&gt;="&amp;Q1_Start,Transactions!$B$36:$B$534,"&lt;="&amp;Q3_End,Transactions!$E$36:$E$534,$B27))</f>
        <v/>
      </c>
      <c r="I27" s="159" t="str">
        <f>IF(Transactions!$F$4=_Config!$J$2,"",Transactions!G23)</f>
        <v/>
      </c>
      <c r="J27" s="181" t="str">
        <f>IF(Transactions!$F$4=_Config!$J$2,"",SUMIFS(Transactions!$G$36:$G$534,Transactions!$B$36:$B$534,"&gt;="&amp;Q1_Start,Transactions!$B$36:$B$534,"&lt;="&amp;Q4_End,Transactions!$E$36:$E$534,$B27))</f>
        <v/>
      </c>
    </row>
    <row r="28" spans="1:10">
      <c r="A28" s="87"/>
      <c r="B28" s="107" t="str">
        <f>_Config!$D$13</f>
        <v>Bank, credit card &amp; other financial charges</v>
      </c>
      <c r="C28" s="155" t="str">
        <f>IF(Transactions!$F$4=_Config!$J$2,"",Transactions!C24)</f>
        <v/>
      </c>
      <c r="D28" s="179" t="str">
        <f>IF(Transactions!$F$4=_Config!$J$2,"",SUMIFS(Transactions!$G$36:$G$534,Transactions!$B$36:$B$534,"&gt;="&amp;Q1_Start,Transactions!$B$36:$B$534,"&lt;="&amp;Q1_End,Transactions!$E$36:$E$534,$B28))</f>
        <v/>
      </c>
      <c r="E28" s="155" t="str">
        <f>IF(Transactions!$F$4=_Config!$J$2,"",Transactions!C24+Transactions!D24)</f>
        <v/>
      </c>
      <c r="F28" s="179" t="str">
        <f>IF(Transactions!$F$4=_Config!$J$2,"",SUMIFS(Transactions!$G$36:$G$534,Transactions!$B$36:$B$534,"&gt;="&amp;Q1_Start,Transactions!$B$36:$B$534,"&lt;="&amp;Q2_End,Transactions!$E$36:$E$534,$B28))</f>
        <v/>
      </c>
      <c r="G28" s="157" t="str">
        <f>IF(Transactions!$F$4=_Config!$J$2,"",Transactions!C24+Transactions!D24+Transactions!E24)</f>
        <v/>
      </c>
      <c r="H28" s="180" t="str">
        <f>IF(Transactions!$F$4=_Config!$J$2,"",SUMIFS(Transactions!$G$36:$G$534,Transactions!$B$36:$B$534,"&gt;="&amp;Q1_Start,Transactions!$B$36:$B$534,"&lt;="&amp;Q3_End,Transactions!$E$36:$E$534,$B28))</f>
        <v/>
      </c>
      <c r="I28" s="159" t="str">
        <f>IF(Transactions!$F$4=_Config!$J$2,"",Transactions!G24)</f>
        <v/>
      </c>
      <c r="J28" s="181" t="str">
        <f>IF(Transactions!$F$4=_Config!$J$2,"",SUMIFS(Transactions!$G$36:$G$534,Transactions!$B$36:$B$534,"&gt;="&amp;Q1_Start,Transactions!$B$36:$B$534,"&lt;="&amp;Q4_End,Transactions!$E$36:$E$534,$B28))</f>
        <v/>
      </c>
    </row>
    <row r="29" spans="1:10">
      <c r="A29" s="87"/>
      <c r="B29" s="107" t="str">
        <f>_Config!$D$14</f>
        <v>Irrecoverable debts (bad debts)</v>
      </c>
      <c r="C29" s="155" t="str">
        <f>IF(Transactions!$F$4=_Config!$J$2,"",Transactions!C25)</f>
        <v/>
      </c>
      <c r="D29" s="179" t="str">
        <f>IF(Transactions!$F$4=_Config!$J$2,"",SUMIFS(Transactions!$G$36:$G$534,Transactions!$B$36:$B$534,"&gt;="&amp;Q1_Start,Transactions!$B$36:$B$534,"&lt;="&amp;Q1_End,Transactions!$E$36:$E$534,$B29))</f>
        <v/>
      </c>
      <c r="E29" s="155" t="str">
        <f>IF(Transactions!$F$4=_Config!$J$2,"",Transactions!C25+Transactions!D25)</f>
        <v/>
      </c>
      <c r="F29" s="179" t="str">
        <f>IF(Transactions!$F$4=_Config!$J$2,"",SUMIFS(Transactions!$G$36:$G$534,Transactions!$B$36:$B$534,"&gt;="&amp;Q1_Start,Transactions!$B$36:$B$534,"&lt;="&amp;Q2_End,Transactions!$E$36:$E$534,$B29))</f>
        <v/>
      </c>
      <c r="G29" s="157" t="str">
        <f>IF(Transactions!$F$4=_Config!$J$2,"",Transactions!C25+Transactions!D25+Transactions!E25)</f>
        <v/>
      </c>
      <c r="H29" s="180" t="str">
        <f>IF(Transactions!$F$4=_Config!$J$2,"",SUMIFS(Transactions!$G$36:$G$534,Transactions!$B$36:$B$534,"&gt;="&amp;Q1_Start,Transactions!$B$36:$B$534,"&lt;="&amp;Q3_End,Transactions!$E$36:$E$534,$B29))</f>
        <v/>
      </c>
      <c r="I29" s="159" t="str">
        <f>IF(Transactions!$F$4=_Config!$J$2,"",Transactions!G25)</f>
        <v/>
      </c>
      <c r="J29" s="181" t="str">
        <f>IF(Transactions!$F$4=_Config!$J$2,"",SUMIFS(Transactions!$G$36:$G$534,Transactions!$B$36:$B$534,"&gt;="&amp;Q1_Start,Transactions!$B$36:$B$534,"&lt;="&amp;Q4_End,Transactions!$E$36:$E$534,$B29))</f>
        <v/>
      </c>
    </row>
    <row r="30" spans="1:10">
      <c r="A30" s="87"/>
      <c r="B30" s="107" t="str">
        <f>_Config!$D$15</f>
        <v>Accountancy, legal &amp; other professional fees</v>
      </c>
      <c r="C30" s="155" t="str">
        <f>IF(Transactions!$F$4=_Config!$J$2,"",Transactions!C26)</f>
        <v/>
      </c>
      <c r="D30" s="179" t="str">
        <f>IF(Transactions!$F$4=_Config!$J$2,"",SUMIFS(Transactions!$G$36:$G$534,Transactions!$B$36:$B$534,"&gt;="&amp;Q1_Start,Transactions!$B$36:$B$534,"&lt;="&amp;Q1_End,Transactions!$E$36:$E$534,$B30))</f>
        <v/>
      </c>
      <c r="E30" s="155" t="str">
        <f>IF(Transactions!$F$4=_Config!$J$2,"",Transactions!C26+Transactions!D26)</f>
        <v/>
      </c>
      <c r="F30" s="179" t="str">
        <f>IF(Transactions!$F$4=_Config!$J$2,"",SUMIFS(Transactions!$G$36:$G$534,Transactions!$B$36:$B$534,"&gt;="&amp;Q1_Start,Transactions!$B$36:$B$534,"&lt;="&amp;Q2_End,Transactions!$E$36:$E$534,$B30))</f>
        <v/>
      </c>
      <c r="G30" s="157" t="str">
        <f>IF(Transactions!$F$4=_Config!$J$2,"",Transactions!C26+Transactions!D26+Transactions!E26)</f>
        <v/>
      </c>
      <c r="H30" s="180" t="str">
        <f>IF(Transactions!$F$4=_Config!$J$2,"",SUMIFS(Transactions!$G$36:$G$534,Transactions!$B$36:$B$534,"&gt;="&amp;Q1_Start,Transactions!$B$36:$B$534,"&lt;="&amp;Q3_End,Transactions!$E$36:$E$534,$B30))</f>
        <v/>
      </c>
      <c r="I30" s="159" t="str">
        <f>IF(Transactions!$F$4=_Config!$J$2,"",Transactions!G26)</f>
        <v/>
      </c>
      <c r="J30" s="181" t="str">
        <f>IF(Transactions!$F$4=_Config!$J$2,"",SUMIFS(Transactions!$G$36:$G$534,Transactions!$B$36:$B$534,"&gt;="&amp;Q1_Start,Transactions!$B$36:$B$534,"&lt;="&amp;Q4_End,Transactions!$E$36:$E$534,$B30))</f>
        <v/>
      </c>
    </row>
    <row r="31" spans="1:10">
      <c r="A31" s="87"/>
      <c r="B31" s="107" t="str">
        <f>_Config!$D$16</f>
        <v>Depreciation &amp; loss on sale of assets</v>
      </c>
      <c r="C31" s="155" t="str">
        <f>IF(Transactions!$F$4=_Config!$J$2,"",Transactions!C27)</f>
        <v/>
      </c>
      <c r="D31" s="179" t="str">
        <f>IF(Transactions!$F$4=_Config!$J$2,"",SUMIFS(Transactions!$G$36:$G$534,Transactions!$B$36:$B$534,"&gt;="&amp;Q1_Start,Transactions!$B$36:$B$534,"&lt;="&amp;Q1_End,Transactions!$E$36:$E$534,$B31))</f>
        <v/>
      </c>
      <c r="E31" s="155" t="str">
        <f>IF(Transactions!$F$4=_Config!$J$2,"",Transactions!C27+Transactions!D27)</f>
        <v/>
      </c>
      <c r="F31" s="179" t="str">
        <f>IF(Transactions!$F$4=_Config!$J$2,"",SUMIFS(Transactions!$G$36:$G$534,Transactions!$B$36:$B$534,"&gt;="&amp;Q1_Start,Transactions!$B$36:$B$534,"&lt;="&amp;Q2_End,Transactions!$E$36:$E$534,$B31))</f>
        <v/>
      </c>
      <c r="G31" s="157" t="str">
        <f>IF(Transactions!$F$4=_Config!$J$2,"",Transactions!C27+Transactions!D27+Transactions!E27)</f>
        <v/>
      </c>
      <c r="H31" s="180" t="str">
        <f>IF(Transactions!$F$4=_Config!$J$2,"",SUMIFS(Transactions!$G$36:$G$534,Transactions!$B$36:$B$534,"&gt;="&amp;Q1_Start,Transactions!$B$36:$B$534,"&lt;="&amp;Q3_End,Transactions!$E$36:$E$534,$B31))</f>
        <v/>
      </c>
      <c r="I31" s="159" t="str">
        <f>IF(Transactions!$F$4=_Config!$J$2,"",Transactions!G27)</f>
        <v/>
      </c>
      <c r="J31" s="181" t="str">
        <f>IF(Transactions!$F$4=_Config!$J$2,"",SUMIFS(Transactions!$G$36:$G$534,Transactions!$B$36:$B$534,"&gt;="&amp;Q1_Start,Transactions!$B$36:$B$534,"&lt;="&amp;Q4_End,Transactions!$E$36:$E$534,$B31))</f>
        <v/>
      </c>
    </row>
    <row r="32" spans="1:10">
      <c r="A32" s="87"/>
      <c r="B32" s="108" t="str">
        <f>_Config!$D$17</f>
        <v>Other business expenses</v>
      </c>
      <c r="C32" s="161" t="str">
        <f>IF(Transactions!$F$4=_Config!$J$2,"",Transactions!C28)</f>
        <v/>
      </c>
      <c r="D32" s="182" t="str">
        <f>IF(Transactions!$F$4=_Config!$J$2,"",SUMIFS(Transactions!$G$36:$G$534,Transactions!$B$36:$B$534,"&gt;="&amp;Q1_Start,Transactions!$B$36:$B$534,"&lt;="&amp;Q1_End,Transactions!$E$36:$E$534,$B32))</f>
        <v/>
      </c>
      <c r="E32" s="161" t="str">
        <f>IF(Transactions!$F$4=_Config!$J$2,"",Transactions!C28+Transactions!D28)</f>
        <v/>
      </c>
      <c r="F32" s="182" t="str">
        <f>IF(Transactions!$F$4=_Config!$J$2,"",SUMIFS(Transactions!$G$36:$G$534,Transactions!$B$36:$B$534,"&gt;="&amp;Q1_Start,Transactions!$B$36:$B$534,"&lt;="&amp;Q2_End,Transactions!$E$36:$E$534,$B32))</f>
        <v/>
      </c>
      <c r="G32" s="163" t="str">
        <f>IF(Transactions!$F$4=_Config!$J$2,"",Transactions!C28+Transactions!D28+Transactions!E28)</f>
        <v/>
      </c>
      <c r="H32" s="183" t="str">
        <f>IF(Transactions!$F$4=_Config!$J$2,"",SUMIFS(Transactions!$G$36:$G$534,Transactions!$B$36:$B$534,"&gt;="&amp;Q1_Start,Transactions!$B$36:$B$534,"&lt;="&amp;Q3_End,Transactions!$E$36:$E$534,$B32))</f>
        <v/>
      </c>
      <c r="I32" s="165" t="str">
        <f>IF(Transactions!$F$4=_Config!$J$2,"",Transactions!G28)</f>
        <v/>
      </c>
      <c r="J32" s="184" t="str">
        <f>IF(Transactions!$F$4=_Config!$J$2,"",SUMIFS(Transactions!$G$36:$G$534,Transactions!$B$36:$B$534,"&gt;="&amp;Q1_Start,Transactions!$B$36:$B$534,"&lt;="&amp;Q4_End,Transactions!$E$36:$E$534,$B32))</f>
        <v/>
      </c>
    </row>
    <row r="33" spans="1:10">
      <c r="A33" s="87"/>
      <c r="B33" s="110" t="str">
        <f>IF(Transactions!$F$4=_Config!$J$2,"Consolidated expenses","Total expenses (accounting)")</f>
        <v>Consolidated expenses</v>
      </c>
      <c r="C33" s="167">
        <f>Transactions!C29</f>
        <v>0</v>
      </c>
      <c r="D33" s="185">
        <f>IF(Transactions!$F$4=_Config!$J$2,0,SUM(D18:D32))</f>
        <v>0</v>
      </c>
      <c r="E33" s="167">
        <f>Transactions!C29+Transactions!D29</f>
        <v>0</v>
      </c>
      <c r="F33" s="185">
        <f>IF(Transactions!$F$4=_Config!$J$2,0,SUM(F18:F32))</f>
        <v>0</v>
      </c>
      <c r="G33" s="169">
        <f>Transactions!C29+Transactions!D29+Transactions!E29</f>
        <v>0</v>
      </c>
      <c r="H33" s="186">
        <f>IF(Transactions!$F$4=_Config!$J$2,0,SUM(H18:H32))</f>
        <v>0</v>
      </c>
      <c r="I33" s="171">
        <f>Transactions!G29</f>
        <v>0</v>
      </c>
      <c r="J33" s="187">
        <f>IF(Transactions!$F$4=_Config!$J$2,0,SUM(J18:J32))</f>
        <v>0</v>
      </c>
    </row>
    <row r="34" spans="1:10">
      <c r="A34" s="87"/>
      <c r="B34" s="111" t="s">
        <v>174</v>
      </c>
      <c r="C34" s="188">
        <f>D33</f>
        <v>0</v>
      </c>
      <c r="D34" s="189"/>
      <c r="E34" s="188">
        <f>F33</f>
        <v>0</v>
      </c>
      <c r="F34" s="189"/>
      <c r="G34" s="188">
        <f>H33</f>
        <v>0</v>
      </c>
      <c r="H34" s="190"/>
      <c r="I34" s="191">
        <f>J33</f>
        <v>0</v>
      </c>
      <c r="J34" s="192"/>
    </row>
    <row r="35" spans="1:10">
      <c r="A35" s="87"/>
      <c r="B35" s="112" t="s">
        <v>175</v>
      </c>
      <c r="C35" s="193">
        <f>C33-C34</f>
        <v>0</v>
      </c>
      <c r="D35" s="194"/>
      <c r="E35" s="193">
        <f>E33-E34</f>
        <v>0</v>
      </c>
      <c r="F35" s="194"/>
      <c r="G35" s="195">
        <f>G33-G34</f>
        <v>0</v>
      </c>
      <c r="H35" s="196"/>
      <c r="I35" s="197">
        <f>I33-I34</f>
        <v>0</v>
      </c>
      <c r="J35" s="198"/>
    </row>
    <row r="36" spans="1:10">
      <c r="A36" s="87"/>
      <c r="B36" s="113" t="s">
        <v>153</v>
      </c>
      <c r="C36" s="199">
        <f>C15-C35</f>
        <v>0</v>
      </c>
      <c r="D36" s="200"/>
      <c r="E36" s="199">
        <f>E15-E35</f>
        <v>0</v>
      </c>
      <c r="F36" s="200"/>
      <c r="G36" s="201">
        <f>G15-G35</f>
        <v>0</v>
      </c>
      <c r="H36" s="202"/>
      <c r="I36" s="203">
        <f>I15-I35</f>
        <v>0</v>
      </c>
      <c r="J36" s="204"/>
    </row>
    <row r="37" spans="1:10">
      <c r="A37" s="87"/>
      <c r="B37" s="114" t="s">
        <v>152</v>
      </c>
      <c r="C37" s="205">
        <f>C15-C33</f>
        <v>0</v>
      </c>
      <c r="D37" s="206"/>
      <c r="E37" s="205">
        <f>E15-E33</f>
        <v>0</v>
      </c>
      <c r="F37" s="206"/>
      <c r="G37" s="207">
        <f>G15-G33</f>
        <v>0</v>
      </c>
      <c r="H37" s="208"/>
      <c r="I37" s="209">
        <f>I15-I33</f>
        <v>0</v>
      </c>
      <c r="J37" s="210"/>
    </row>
    <row r="38" spans="1:10">
      <c r="A38" s="87"/>
      <c r="B38" s="115" t="s">
        <v>176</v>
      </c>
      <c r="C38" s="211">
        <f>Transactions!C32</f>
        <v>0</v>
      </c>
      <c r="D38" s="212"/>
      <c r="E38" s="211">
        <f>Transactions!C32+Transactions!D32</f>
        <v>0</v>
      </c>
      <c r="F38" s="212"/>
      <c r="G38" s="213">
        <f>Transactions!C32+Transactions!D32+Transactions!E32</f>
        <v>0</v>
      </c>
      <c r="H38" s="214"/>
      <c r="I38" s="215">
        <f>Transactions!G32</f>
        <v>0</v>
      </c>
      <c r="J38" s="216"/>
    </row>
    <row r="39" spans="1:10">
      <c r="B39" s="225"/>
      <c r="C39" s="225"/>
      <c r="D39" s="225"/>
      <c r="E39" s="225"/>
      <c r="F39" s="225"/>
    </row>
    <row r="40" spans="1:10">
      <c r="B40" s="248" t="s">
        <v>177</v>
      </c>
      <c r="C40" s="249"/>
      <c r="D40" s="249"/>
      <c r="E40" s="249"/>
      <c r="F40" s="249"/>
    </row>
    <row r="41" spans="1:10">
      <c r="A41" s="87"/>
      <c r="B41" s="116" t="s">
        <v>178</v>
      </c>
      <c r="C41" s="117" t="s">
        <v>179</v>
      </c>
      <c r="D41" s="118" t="s">
        <v>8</v>
      </c>
      <c r="E41" s="119" t="s">
        <v>180</v>
      </c>
      <c r="F41" s="82"/>
    </row>
    <row r="42" spans="1:10">
      <c r="A42" s="87"/>
      <c r="B42" s="120" t="s">
        <v>181</v>
      </c>
      <c r="C42" s="121" t="str">
        <f>IF('Welcome &amp; Instructions'!$B$8="Standard (tax year)","6 Apr – 5 Jul ","6 Apr – 30 Jun ")&amp;Transactions!$F$2</f>
        <v>6 Apr – 5 Jul 2026</v>
      </c>
      <c r="D42" s="122" t="str">
        <f>"7 Aug "&amp;Transactions!$F$2</f>
        <v>7 Aug 2026</v>
      </c>
      <c r="E42" s="123" t="s">
        <v>182</v>
      </c>
      <c r="F42" s="82"/>
    </row>
    <row r="43" spans="1:10">
      <c r="A43" s="87"/>
      <c r="B43" s="124" t="s">
        <v>183</v>
      </c>
      <c r="C43" s="228" t="str">
        <f>IF('Welcome &amp; Instructions'!$B$8="Standard (tax year)","6 Jul – 5 Oct ","1 Jul – 30 Sep ")&amp;Transactions!$F$2</f>
        <v>6 Jul – 5 Oct 2026</v>
      </c>
      <c r="D43" s="125" t="str">
        <f>"7 Nov "&amp;Transactions!$F$2</f>
        <v>7 Nov 2026</v>
      </c>
      <c r="E43" s="126" t="s">
        <v>182</v>
      </c>
      <c r="F43" s="82"/>
    </row>
    <row r="44" spans="1:10">
      <c r="A44" s="87"/>
      <c r="B44" s="124" t="s">
        <v>184</v>
      </c>
      <c r="C44" s="228" t="str">
        <f>IF('Welcome &amp; Instructions'!$B$8="Standard (tax year)","6 Oct "&amp;Transactions!$F$2&amp;" – 5 Jan "&amp;(Transactions!$F$2+1),"1 Oct – 31 Dec "&amp;Transactions!$F$2)</f>
        <v>6 Oct 2026 – 5 Jan 2027</v>
      </c>
      <c r="D44" s="125" t="str">
        <f>"7 Feb "&amp;(Transactions!$F$2+1)</f>
        <v>7 Feb 2027</v>
      </c>
      <c r="E44" s="126" t="s">
        <v>182</v>
      </c>
      <c r="F44" s="82"/>
    </row>
    <row r="45" spans="1:10">
      <c r="A45" s="87"/>
      <c r="B45" s="127" t="s">
        <v>185</v>
      </c>
      <c r="C45" s="128" t="str">
        <f>IF('Welcome &amp; Instructions'!$B$8="Standard (tax year)","6 Jan – 5 Apr "&amp;(Transactions!$F$2+1),"1 Jan – 31 Mar "&amp;(Transactions!$F$2+1))</f>
        <v>6 Jan – 5 Apr 2027</v>
      </c>
      <c r="D45" s="129" t="str">
        <f>"7 May "&amp;(Transactions!$F$2+1)</f>
        <v>7 May 2027</v>
      </c>
      <c r="E45" s="130" t="s">
        <v>182</v>
      </c>
      <c r="F45" s="82"/>
    </row>
    <row r="46" spans="1:10">
      <c r="A46" s="87"/>
      <c r="B46" s="131" t="s">
        <v>186</v>
      </c>
      <c r="C46" s="132" t="str">
        <f>"6 Apr "&amp;Transactions!$F$2&amp;" – 5 Apr "&amp;(Transactions!$F$2+1)</f>
        <v>6 Apr 2026 – 5 Apr 2027</v>
      </c>
      <c r="D46" s="133" t="str">
        <f>"31 Jan "&amp;(Transactions!$F$2+2)</f>
        <v>31 Jan 2028</v>
      </c>
      <c r="E46" s="134" t="s">
        <v>182</v>
      </c>
      <c r="F46" s="82"/>
    </row>
    <row r="47" spans="1:10">
      <c r="B47" s="82"/>
      <c r="C47" s="82"/>
      <c r="D47" s="82"/>
      <c r="E47" s="82"/>
      <c r="F47" s="82"/>
    </row>
    <row r="48" spans="1:10" ht="15.75">
      <c r="B48" s="232" t="s">
        <v>28</v>
      </c>
      <c r="C48" s="233"/>
      <c r="D48" s="233"/>
      <c r="E48" s="233"/>
      <c r="F48" s="233"/>
      <c r="G48" s="234"/>
    </row>
    <row r="49" spans="2:7">
      <c r="B49" s="235" t="s">
        <v>29</v>
      </c>
      <c r="C49" s="236"/>
      <c r="D49" s="236"/>
      <c r="E49" s="236"/>
      <c r="F49" s="236"/>
      <c r="G49" s="237"/>
    </row>
    <row r="50" spans="2:7" ht="15" customHeight="1">
      <c r="B50" s="238" t="s">
        <v>30</v>
      </c>
      <c r="C50" s="239"/>
      <c r="D50" s="239"/>
      <c r="E50" s="239"/>
      <c r="F50" s="239"/>
      <c r="G50" s="240"/>
    </row>
    <row r="51" spans="2:7" ht="15" customHeight="1">
      <c r="B51" s="241" t="s">
        <v>31</v>
      </c>
      <c r="C51" s="242"/>
      <c r="D51" s="242"/>
      <c r="E51" s="242"/>
      <c r="F51" s="242"/>
      <c r="G51" s="243"/>
    </row>
    <row r="52" spans="2:7">
      <c r="B52" s="225"/>
      <c r="C52" s="225"/>
      <c r="D52" s="225"/>
      <c r="E52" s="225"/>
      <c r="F52" s="225"/>
    </row>
    <row r="53" spans="2:7">
      <c r="B53" s="225"/>
      <c r="C53" s="225"/>
      <c r="D53" s="225"/>
      <c r="E53" s="225"/>
      <c r="F53" s="225"/>
    </row>
    <row r="54" spans="2:7">
      <c r="B54" s="225"/>
      <c r="C54" s="225"/>
      <c r="D54" s="225"/>
      <c r="E54" s="225"/>
      <c r="F54" s="225"/>
    </row>
    <row r="55" spans="2:7">
      <c r="B55" s="225"/>
      <c r="C55" s="225"/>
      <c r="D55" s="225"/>
      <c r="E55" s="225"/>
      <c r="F55" s="225"/>
    </row>
    <row r="56" spans="2:7">
      <c r="B56" s="225"/>
      <c r="C56" s="225"/>
      <c r="D56" s="225"/>
      <c r="E56" s="225"/>
      <c r="F56" s="225"/>
    </row>
    <row r="57" spans="2:7">
      <c r="B57" s="225"/>
      <c r="C57" s="225"/>
      <c r="D57" s="225"/>
      <c r="E57" s="225"/>
      <c r="F57" s="225"/>
    </row>
    <row r="58" spans="2:7">
      <c r="B58" s="225"/>
      <c r="C58" s="225"/>
      <c r="D58" s="225"/>
      <c r="E58" s="225"/>
      <c r="F58" s="225"/>
    </row>
    <row r="59" spans="2:7">
      <c r="B59" s="225"/>
      <c r="C59" s="225"/>
      <c r="D59" s="225"/>
      <c r="E59" s="225"/>
      <c r="F59" s="225"/>
    </row>
    <row r="60" spans="2:7">
      <c r="B60" s="225"/>
      <c r="C60" s="225"/>
      <c r="D60" s="225"/>
      <c r="E60" s="225"/>
      <c r="F60" s="225"/>
    </row>
    <row r="61" spans="2:7">
      <c r="B61" s="225"/>
      <c r="C61" s="225"/>
      <c r="D61" s="225"/>
      <c r="E61" s="225"/>
      <c r="F61" s="225"/>
    </row>
    <row r="62" spans="2:7">
      <c r="B62" s="225"/>
      <c r="C62" s="225"/>
      <c r="D62" s="225"/>
      <c r="E62" s="225"/>
      <c r="F62" s="225"/>
    </row>
    <row r="63" spans="2:7">
      <c r="B63" s="225"/>
      <c r="C63" s="225"/>
      <c r="D63" s="225"/>
      <c r="E63" s="225"/>
      <c r="F63" s="225"/>
    </row>
    <row r="64" spans="2:7">
      <c r="B64" s="225"/>
      <c r="C64" s="225"/>
      <c r="D64" s="225"/>
      <c r="E64" s="225"/>
      <c r="F64" s="225"/>
    </row>
    <row r="65" spans="2:6">
      <c r="B65" s="225"/>
      <c r="C65" s="225"/>
      <c r="D65" s="225"/>
      <c r="E65" s="225"/>
      <c r="F65" s="225"/>
    </row>
  </sheetData>
  <sheetProtection sheet="1" objects="1" scenarios="1"/>
  <mergeCells count="8">
    <mergeCell ref="B4:G4"/>
    <mergeCell ref="B48:G48"/>
    <mergeCell ref="B49:G49"/>
    <mergeCell ref="B50:G50"/>
    <mergeCell ref="B51:G51"/>
    <mergeCell ref="B8:F8"/>
    <mergeCell ref="B9:F9"/>
    <mergeCell ref="B40:F40"/>
  </mergeCells>
  <hyperlinks>
    <hyperlink ref="B49" r:id="rId1" tooltip="Open aligned.tax to file your MTD return" xr:uid="{8F1C0D6A-2841-4B47-A7EE-C5EBAF1843AE}"/>
  </hyperlinks>
  <pageMargins left="0.7" right="0.7" top="0.75" bottom="0.75" header="0.3" footer="0.3"/>
  <headerFooter>
    <oddFooter>&amp;Laligned.tax&amp;CReady to file to HMRC&amp;RPage &amp;P of &amp;N</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id="{CD642E21-4B1F-413D-8CED-33CFD361B28F}">
            <xm:f>Transactions!$F$4="Consolidated expenses (under £90k)"</xm:f>
            <x14:dxf>
              <font>
                <color rgb="FFB0B0B0"/>
              </font>
            </x14:dxf>
          </x14:cfRule>
          <xm:sqref>B38:J38</xm:sqref>
        </x14:conditionalFormatting>
        <x14:conditionalFormatting xmlns:xm="http://schemas.microsoft.com/office/excel/2006/main">
          <x14:cfRule type="expression" priority="2" id="{48F30BFD-A260-4336-88FF-B1CE756C415E}">
            <xm:f>Transactions!$F$4="Consolidated expenses (under £90k)"</xm:f>
            <x14:dxf>
              <font>
                <color rgb="FFB0B0B0"/>
              </font>
            </x14:dxf>
          </x14:cfRule>
          <xm:sqref>B18:J32</xm:sqref>
        </x14:conditionalFormatting>
        <x14:conditionalFormatting xmlns:xm="http://schemas.microsoft.com/office/excel/2006/main">
          <x14:cfRule type="expression" priority="3" id="{75EC4A64-42FF-451E-ACAF-166CEF0DDA26}">
            <xm:f>Transactions!$F$4="Consolidated expenses (under £90k)"</xm:f>
            <x14:dxf>
              <font>
                <color rgb="FFB0B0B0"/>
              </font>
            </x14:dxf>
          </x14:cfRule>
          <xm:sqref>B13:J14</xm:sqref>
        </x14:conditionalFormatting>
        <x14:conditionalFormatting xmlns:xm="http://schemas.microsoft.com/office/excel/2006/main">
          <x14:cfRule type="expression" priority="4" id="{741F6DCA-E63D-4176-A27D-9F7203734202}">
            <xm:f>Transactions!$F$4="Consolidated expenses (under £90k)"</xm:f>
            <x14:dxf>
              <font>
                <color rgb="FFB0B0B0"/>
              </font>
            </x14:dxf>
          </x14:cfRule>
          <xm:sqref>B16:J16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F093A-92E1-4A3B-B247-EFF65886AC27}">
  <sheetPr>
    <tabColor theme="5"/>
  </sheetPr>
  <dimension ref="A2:G61"/>
  <sheetViews>
    <sheetView showGridLines="0" showRowColHeaders="0" workbookViewId="0">
      <selection activeCell="B35" sqref="B35"/>
      <extLst>
        <ext xmlns:xlsdti="http://schemas.microsoft.com/office/spreadsheetml/2023/showDataTypeIcons" uri="{77bfe23e-c014-4d31-8a63-9c772dbf06b6}">
          <xlsdti:showDataTypeIcons visible="0"/>
        </ext>
      </extLst>
    </sheetView>
  </sheetViews>
  <sheetFormatPr defaultRowHeight="15"/>
  <cols>
    <col min="1" max="1" width="3.42578125" style="2" customWidth="1"/>
    <col min="2" max="2" width="64.7109375" style="2" customWidth="1"/>
    <col min="3" max="3" width="24.7109375" style="2" customWidth="1"/>
    <col min="4" max="4" width="4.5703125" style="2" customWidth="1"/>
    <col min="5" max="5" width="3.42578125" style="2" customWidth="1"/>
    <col min="6" max="6" width="57.140625" style="2" customWidth="1"/>
    <col min="7" max="7" width="17.140625" style="2" customWidth="1"/>
    <col min="8" max="16384" width="9.140625" style="2"/>
  </cols>
  <sheetData>
    <row r="2" spans="1:7" ht="21">
      <c r="A2" s="225"/>
      <c r="B2" s="3" t="s">
        <v>187</v>
      </c>
      <c r="C2" s="225"/>
      <c r="D2" s="225"/>
      <c r="E2" s="225"/>
      <c r="F2" s="225"/>
      <c r="G2" s="225"/>
    </row>
    <row r="3" spans="1:7" ht="57.75" customHeight="1">
      <c r="A3" s="225"/>
      <c r="B3" s="276" t="s">
        <v>188</v>
      </c>
      <c r="C3" s="249"/>
      <c r="D3" s="225"/>
      <c r="E3" s="225"/>
      <c r="F3" s="225"/>
      <c r="G3" s="225"/>
    </row>
    <row r="4" spans="1:7">
      <c r="A4" s="225"/>
      <c r="B4" s="225"/>
      <c r="C4" s="225"/>
      <c r="D4" s="225"/>
      <c r="E4" s="225"/>
    </row>
    <row r="5" spans="1:7" ht="15.75">
      <c r="A5" s="225"/>
      <c r="B5" s="279" t="s">
        <v>189</v>
      </c>
      <c r="C5" s="260"/>
      <c r="D5" s="225"/>
      <c r="E5" s="225"/>
      <c r="F5" s="277" t="s">
        <v>190</v>
      </c>
      <c r="G5" s="278"/>
    </row>
    <row r="6" spans="1:7" ht="42" customHeight="1">
      <c r="A6" s="225"/>
      <c r="B6" s="135" t="s">
        <v>191</v>
      </c>
      <c r="C6" s="225"/>
      <c r="D6" s="225"/>
      <c r="E6" s="225"/>
      <c r="F6" s="228" t="s">
        <v>192</v>
      </c>
      <c r="G6" s="136">
        <v>0.55</v>
      </c>
    </row>
    <row r="7" spans="1:7">
      <c r="A7" s="225"/>
      <c r="B7" s="225" t="s">
        <v>193</v>
      </c>
      <c r="C7" s="137">
        <v>0</v>
      </c>
      <c r="D7" s="225"/>
      <c r="E7" s="225"/>
      <c r="F7" s="228" t="s">
        <v>194</v>
      </c>
      <c r="G7" s="136">
        <v>0.25</v>
      </c>
    </row>
    <row r="8" spans="1:7">
      <c r="A8" s="225"/>
      <c r="B8" s="225" t="s">
        <v>195</v>
      </c>
      <c r="C8" s="138">
        <v>0</v>
      </c>
      <c r="D8" s="225"/>
      <c r="E8" s="225"/>
      <c r="F8" s="228" t="s">
        <v>196</v>
      </c>
      <c r="G8" s="136">
        <v>10000</v>
      </c>
    </row>
    <row r="9" spans="1:7">
      <c r="A9" s="225"/>
      <c r="B9" s="5" t="s">
        <v>197</v>
      </c>
      <c r="C9" s="217">
        <f>MIN(C7,$G$8)*$G$6+MAX(C7-$G$8,0)*$G$7+C8*$G$9</f>
        <v>0</v>
      </c>
      <c r="D9" s="225"/>
      <c r="E9" s="225"/>
      <c r="F9" s="228" t="s">
        <v>198</v>
      </c>
      <c r="G9" s="136">
        <v>0.24</v>
      </c>
    </row>
    <row r="10" spans="1:7" ht="30">
      <c r="A10" s="225"/>
      <c r="B10" s="135" t="s">
        <v>199</v>
      </c>
      <c r="C10" s="225"/>
      <c r="D10" s="225"/>
      <c r="E10" s="225"/>
      <c r="F10" s="228" t="s">
        <v>200</v>
      </c>
      <c r="G10" s="136">
        <v>10</v>
      </c>
    </row>
    <row r="11" spans="1:7">
      <c r="A11" s="225"/>
      <c r="B11" s="225"/>
      <c r="C11" s="225"/>
      <c r="D11" s="225"/>
      <c r="E11" s="225"/>
      <c r="F11" s="228" t="s">
        <v>201</v>
      </c>
      <c r="G11" s="136">
        <v>18</v>
      </c>
    </row>
    <row r="12" spans="1:7" ht="15.75">
      <c r="A12" s="225"/>
      <c r="B12" s="279" t="s">
        <v>202</v>
      </c>
      <c r="C12" s="260"/>
      <c r="D12" s="225"/>
      <c r="E12" s="225"/>
      <c r="F12" s="228" t="s">
        <v>203</v>
      </c>
      <c r="G12" s="136">
        <v>26</v>
      </c>
    </row>
    <row r="13" spans="1:7" ht="42" customHeight="1">
      <c r="A13" s="225"/>
      <c r="B13" s="135" t="s">
        <v>204</v>
      </c>
      <c r="C13" s="225"/>
      <c r="D13" s="225"/>
      <c r="E13" s="225"/>
      <c r="F13" s="228" t="s">
        <v>205</v>
      </c>
      <c r="G13" s="136">
        <v>350</v>
      </c>
    </row>
    <row r="14" spans="1:7">
      <c r="A14" s="225"/>
      <c r="B14" s="225" t="s">
        <v>206</v>
      </c>
      <c r="C14" s="137">
        <v>0</v>
      </c>
      <c r="D14" s="225"/>
      <c r="E14" s="225"/>
      <c r="F14" s="228" t="s">
        <v>207</v>
      </c>
      <c r="G14" s="136">
        <v>500</v>
      </c>
    </row>
    <row r="15" spans="1:7">
      <c r="A15" s="225"/>
      <c r="B15" s="225" t="s">
        <v>208</v>
      </c>
      <c r="C15" s="138">
        <v>0</v>
      </c>
      <c r="D15" s="225"/>
      <c r="E15" s="225"/>
      <c r="F15" s="228" t="s">
        <v>209</v>
      </c>
      <c r="G15" s="136">
        <v>650</v>
      </c>
    </row>
    <row r="16" spans="1:7">
      <c r="A16" s="225"/>
      <c r="B16" s="225" t="s">
        <v>210</v>
      </c>
      <c r="C16" s="218">
        <f>IF(C14&gt;=101,$G$12,IF(C14&gt;=51,$G$11,IF(C14&gt;=25,$G$10,0)))</f>
        <v>0</v>
      </c>
      <c r="D16" s="225"/>
      <c r="E16" s="225"/>
      <c r="F16" s="225"/>
      <c r="G16" s="225"/>
    </row>
    <row r="17" spans="1:7">
      <c r="A17" s="225"/>
      <c r="B17" s="5" t="s">
        <v>211</v>
      </c>
      <c r="C17" s="217">
        <f>C16*C15</f>
        <v>0</v>
      </c>
      <c r="D17" s="225"/>
      <c r="E17" s="225"/>
      <c r="F17" s="225"/>
      <c r="G17" s="225"/>
    </row>
    <row r="18" spans="1:7" ht="30">
      <c r="A18" s="225"/>
      <c r="B18" s="135" t="s">
        <v>212</v>
      </c>
      <c r="C18" s="225"/>
      <c r="D18" s="225"/>
      <c r="E18" s="225"/>
      <c r="F18" s="225"/>
      <c r="G18" s="225"/>
    </row>
    <row r="19" spans="1:7">
      <c r="A19" s="225"/>
      <c r="B19" s="225"/>
      <c r="C19" s="225"/>
      <c r="D19" s="225"/>
      <c r="E19" s="225"/>
      <c r="F19" s="225"/>
      <c r="G19" s="225"/>
    </row>
    <row r="20" spans="1:7" ht="15.75">
      <c r="A20" s="225"/>
      <c r="B20" s="279" t="s">
        <v>213</v>
      </c>
      <c r="C20" s="260"/>
      <c r="D20" s="225"/>
      <c r="E20" s="225"/>
      <c r="F20" s="225"/>
      <c r="G20" s="225"/>
    </row>
    <row r="21" spans="1:7" ht="42" customHeight="1">
      <c r="A21" s="225"/>
      <c r="B21" s="135" t="s">
        <v>214</v>
      </c>
      <c r="C21" s="225"/>
      <c r="D21" s="225"/>
      <c r="E21" s="225"/>
      <c r="F21" s="225"/>
      <c r="G21" s="225"/>
    </row>
    <row r="22" spans="1:7">
      <c r="A22" s="225"/>
      <c r="B22" s="225" t="s">
        <v>215</v>
      </c>
      <c r="C22" s="137">
        <v>0</v>
      </c>
      <c r="D22" s="225"/>
      <c r="E22" s="225"/>
      <c r="F22" s="225"/>
      <c r="G22" s="225"/>
    </row>
    <row r="23" spans="1:7">
      <c r="A23" s="225"/>
      <c r="B23" s="225" t="s">
        <v>216</v>
      </c>
      <c r="C23" s="138">
        <v>0</v>
      </c>
      <c r="D23" s="225"/>
      <c r="E23" s="225"/>
      <c r="F23" s="225"/>
      <c r="G23" s="225"/>
    </row>
    <row r="24" spans="1:7">
      <c r="A24" s="225"/>
      <c r="B24" s="5" t="s">
        <v>217</v>
      </c>
      <c r="C24" s="217">
        <f>IF(C22&gt;=3,$G$15,IF(C22=2,$G$14,IF(C22=1,$G$13,0)))*C23</f>
        <v>0</v>
      </c>
      <c r="D24" s="225"/>
      <c r="E24" s="225"/>
      <c r="F24" s="225"/>
      <c r="G24" s="225"/>
    </row>
    <row r="25" spans="1:7" ht="60.75">
      <c r="A25" s="225"/>
      <c r="B25" s="135" t="s">
        <v>218</v>
      </c>
      <c r="C25" s="225"/>
      <c r="D25" s="225"/>
      <c r="E25" s="225"/>
      <c r="F25" s="225"/>
      <c r="G25" s="225"/>
    </row>
    <row r="26" spans="1:7">
      <c r="A26" s="225"/>
      <c r="B26" s="225"/>
      <c r="C26" s="225"/>
      <c r="D26" s="225"/>
      <c r="E26" s="225"/>
      <c r="F26" s="225"/>
      <c r="G26" s="225"/>
    </row>
    <row r="27" spans="1:7">
      <c r="A27" s="225"/>
      <c r="B27" s="225"/>
      <c r="C27" s="225"/>
      <c r="D27" s="225"/>
      <c r="E27" s="225"/>
      <c r="F27" s="225"/>
      <c r="G27" s="225"/>
    </row>
    <row r="28" spans="1:7">
      <c r="A28" s="225"/>
      <c r="B28" s="225"/>
      <c r="C28" s="225"/>
      <c r="D28" s="225"/>
      <c r="E28" s="225"/>
      <c r="F28" s="225"/>
      <c r="G28" s="225"/>
    </row>
    <row r="29" spans="1:7" ht="15.75">
      <c r="A29" s="225"/>
      <c r="B29" s="232" t="s">
        <v>28</v>
      </c>
      <c r="C29" s="233"/>
      <c r="D29" s="233"/>
      <c r="E29" s="233"/>
      <c r="F29" s="233"/>
      <c r="G29" s="234"/>
    </row>
    <row r="30" spans="1:7">
      <c r="A30" s="225"/>
      <c r="B30" s="235" t="s">
        <v>29</v>
      </c>
      <c r="C30" s="236"/>
      <c r="D30" s="236"/>
      <c r="E30" s="236"/>
      <c r="F30" s="236"/>
      <c r="G30" s="237"/>
    </row>
    <row r="31" spans="1:7" ht="15.75">
      <c r="A31" s="225"/>
      <c r="B31" s="238" t="s">
        <v>30</v>
      </c>
      <c r="C31" s="239"/>
      <c r="D31" s="239"/>
      <c r="E31" s="239"/>
      <c r="F31" s="239"/>
      <c r="G31" s="240"/>
    </row>
    <row r="32" spans="1:7" ht="15.75">
      <c r="A32" s="225"/>
      <c r="B32" s="241" t="s">
        <v>31</v>
      </c>
      <c r="C32" s="242"/>
      <c r="D32" s="242"/>
      <c r="E32" s="242"/>
      <c r="F32" s="242"/>
      <c r="G32" s="243"/>
    </row>
    <row r="33" spans="1:7">
      <c r="A33" s="225"/>
      <c r="B33" s="225"/>
      <c r="C33" s="225"/>
      <c r="D33" s="225"/>
      <c r="E33" s="225"/>
      <c r="F33" s="225"/>
      <c r="G33" s="225"/>
    </row>
    <row r="34" spans="1:7">
      <c r="A34" s="225"/>
      <c r="B34" s="225"/>
      <c r="C34" s="225"/>
      <c r="D34" s="225"/>
      <c r="E34" s="225"/>
      <c r="F34" s="225"/>
      <c r="G34" s="225"/>
    </row>
    <row r="35" spans="1:7">
      <c r="A35" s="225"/>
      <c r="B35" s="225"/>
      <c r="C35" s="225"/>
      <c r="D35" s="225"/>
      <c r="E35" s="225"/>
      <c r="F35" s="225"/>
      <c r="G35" s="225"/>
    </row>
    <row r="36" spans="1:7">
      <c r="A36" s="225"/>
      <c r="B36" s="225"/>
      <c r="C36" s="225"/>
      <c r="D36" s="225"/>
      <c r="E36" s="225"/>
      <c r="F36" s="225"/>
      <c r="G36" s="225"/>
    </row>
    <row r="37" spans="1:7">
      <c r="A37" s="225"/>
      <c r="B37" s="225"/>
      <c r="C37" s="225"/>
      <c r="D37" s="225"/>
      <c r="E37" s="225"/>
      <c r="F37" s="225"/>
      <c r="G37" s="225"/>
    </row>
    <row r="38" spans="1:7">
      <c r="A38" s="225"/>
      <c r="B38" s="225"/>
      <c r="C38" s="225"/>
      <c r="D38" s="225"/>
      <c r="E38" s="225"/>
      <c r="F38" s="225"/>
      <c r="G38" s="225"/>
    </row>
    <row r="39" spans="1:7">
      <c r="A39" s="225"/>
      <c r="B39" s="225"/>
      <c r="C39" s="225"/>
      <c r="D39" s="225"/>
      <c r="E39" s="225"/>
      <c r="F39" s="225"/>
      <c r="G39" s="225"/>
    </row>
    <row r="40" spans="1:7">
      <c r="A40" s="225"/>
      <c r="B40" s="225"/>
      <c r="C40" s="225"/>
      <c r="D40" s="225"/>
      <c r="E40" s="225"/>
      <c r="F40" s="225"/>
      <c r="G40" s="225"/>
    </row>
    <row r="41" spans="1:7">
      <c r="A41" s="225"/>
      <c r="B41" s="225"/>
      <c r="C41" s="225"/>
      <c r="D41" s="225"/>
      <c r="E41" s="225"/>
      <c r="F41" s="225"/>
      <c r="G41" s="225"/>
    </row>
    <row r="42" spans="1:7">
      <c r="A42" s="225"/>
      <c r="B42" s="225"/>
      <c r="C42" s="225"/>
      <c r="D42" s="225"/>
      <c r="E42" s="225"/>
      <c r="F42" s="225"/>
      <c r="G42" s="225"/>
    </row>
    <row r="43" spans="1:7">
      <c r="A43" s="225"/>
      <c r="B43" s="225"/>
      <c r="C43" s="225"/>
      <c r="D43" s="225"/>
      <c r="E43" s="225"/>
      <c r="F43" s="225"/>
      <c r="G43" s="225"/>
    </row>
    <row r="44" spans="1:7">
      <c r="A44" s="225"/>
      <c r="B44" s="225"/>
      <c r="C44" s="225"/>
      <c r="D44" s="225"/>
      <c r="E44" s="225"/>
      <c r="F44" s="225"/>
      <c r="G44" s="225"/>
    </row>
    <row r="45" spans="1:7">
      <c r="A45" s="225"/>
      <c r="B45" s="225"/>
      <c r="C45" s="225"/>
      <c r="D45" s="225"/>
      <c r="E45" s="225"/>
      <c r="F45" s="225"/>
      <c r="G45" s="225"/>
    </row>
    <row r="46" spans="1:7">
      <c r="A46" s="225"/>
      <c r="B46" s="225"/>
      <c r="C46" s="225"/>
      <c r="D46" s="225"/>
      <c r="E46" s="225"/>
      <c r="F46" s="225"/>
      <c r="G46" s="225"/>
    </row>
    <row r="47" spans="1:7">
      <c r="A47" s="225"/>
      <c r="B47" s="225"/>
      <c r="C47" s="225"/>
      <c r="D47" s="225"/>
      <c r="E47" s="225"/>
      <c r="F47" s="225"/>
      <c r="G47" s="225"/>
    </row>
    <row r="48" spans="1:7">
      <c r="A48" s="225"/>
      <c r="B48" s="225"/>
      <c r="C48" s="225"/>
      <c r="D48" s="225"/>
      <c r="E48" s="225"/>
      <c r="F48" s="225"/>
      <c r="G48" s="225"/>
    </row>
    <row r="49" spans="1:7">
      <c r="A49" s="225"/>
      <c r="B49" s="225"/>
      <c r="C49" s="225"/>
      <c r="D49" s="225"/>
      <c r="E49" s="225"/>
      <c r="F49" s="225"/>
      <c r="G49" s="225"/>
    </row>
    <row r="50" spans="1:7">
      <c r="A50" s="225"/>
      <c r="B50" s="225"/>
      <c r="C50" s="225"/>
      <c r="D50" s="225"/>
      <c r="E50" s="225"/>
      <c r="F50" s="225"/>
      <c r="G50" s="225"/>
    </row>
    <row r="51" spans="1:7">
      <c r="A51" s="225"/>
      <c r="B51" s="225"/>
      <c r="C51" s="225"/>
      <c r="D51" s="225"/>
      <c r="E51" s="225"/>
      <c r="F51" s="225"/>
      <c r="G51" s="225"/>
    </row>
    <row r="52" spans="1:7">
      <c r="A52" s="225"/>
      <c r="B52" s="225"/>
      <c r="C52" s="225"/>
      <c r="D52" s="225"/>
      <c r="E52" s="225"/>
      <c r="F52" s="225"/>
      <c r="G52" s="225"/>
    </row>
    <row r="53" spans="1:7">
      <c r="A53" s="225"/>
      <c r="B53" s="225"/>
      <c r="C53" s="225"/>
      <c r="D53" s="225"/>
      <c r="E53" s="225"/>
      <c r="F53" s="225"/>
      <c r="G53" s="225"/>
    </row>
    <row r="54" spans="1:7">
      <c r="A54" s="225"/>
      <c r="B54" s="225"/>
      <c r="C54" s="225"/>
      <c r="D54" s="225"/>
      <c r="E54" s="225"/>
      <c r="F54" s="225"/>
      <c r="G54" s="225"/>
    </row>
    <row r="55" spans="1:7">
      <c r="A55" s="225"/>
      <c r="B55" s="225"/>
      <c r="C55" s="225"/>
      <c r="D55" s="225"/>
      <c r="E55" s="225"/>
      <c r="F55" s="225"/>
      <c r="G55" s="225"/>
    </row>
    <row r="56" spans="1:7">
      <c r="A56" s="225"/>
      <c r="B56" s="225"/>
      <c r="C56" s="225"/>
      <c r="D56" s="225"/>
      <c r="E56" s="225"/>
      <c r="F56" s="225"/>
      <c r="G56" s="225"/>
    </row>
    <row r="57" spans="1:7">
      <c r="A57" s="225"/>
      <c r="B57" s="225"/>
      <c r="C57" s="225"/>
      <c r="D57" s="225"/>
      <c r="E57" s="225"/>
      <c r="F57" s="225"/>
      <c r="G57" s="225"/>
    </row>
    <row r="58" spans="1:7">
      <c r="A58" s="225"/>
      <c r="B58" s="225"/>
      <c r="C58" s="225"/>
      <c r="D58" s="225"/>
      <c r="E58" s="225"/>
      <c r="F58" s="225"/>
      <c r="G58" s="225"/>
    </row>
    <row r="59" spans="1:7">
      <c r="A59" s="225"/>
      <c r="B59" s="225"/>
      <c r="C59" s="225"/>
      <c r="D59" s="225"/>
      <c r="E59" s="225"/>
      <c r="F59" s="225"/>
      <c r="G59" s="225"/>
    </row>
    <row r="60" spans="1:7">
      <c r="A60" s="225"/>
      <c r="B60" s="225"/>
      <c r="C60" s="225"/>
      <c r="D60" s="225"/>
      <c r="E60" s="225"/>
      <c r="F60" s="225"/>
      <c r="G60" s="225"/>
    </row>
    <row r="61" spans="1:7">
      <c r="A61" s="225"/>
      <c r="B61" s="225"/>
      <c r="C61" s="225"/>
      <c r="D61" s="225"/>
      <c r="E61" s="225"/>
      <c r="F61" s="225"/>
      <c r="G61" s="225"/>
    </row>
  </sheetData>
  <sheetProtection sheet="1" objects="1" scenarios="1"/>
  <mergeCells count="9">
    <mergeCell ref="B29:G29"/>
    <mergeCell ref="B30:G30"/>
    <mergeCell ref="B31:G31"/>
    <mergeCell ref="B32:G32"/>
    <mergeCell ref="B3:C3"/>
    <mergeCell ref="F5:G5"/>
    <mergeCell ref="B5:C5"/>
    <mergeCell ref="B12:C12"/>
    <mergeCell ref="B20:C20"/>
  </mergeCells>
  <hyperlinks>
    <hyperlink ref="B30" r:id="rId1" tooltip="Open aligned.tax to file your MTD return" xr:uid="{6A7F2ABF-663F-4882-9D65-D00B1CF4EAB5}"/>
  </hyperlinks>
  <pageMargins left="0.7" right="0.7" top="0.75" bottom="0.75" header="0.3" footer="0.3"/>
  <headerFooter>
    <oddFooter>&amp;Laligned.tax&amp;CReady to file to HMRC&amp;RPage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30407-A545-476C-8CBB-4C3AC6CBBFC9}">
  <sheetPr>
    <tabColor theme="5"/>
  </sheetPr>
  <dimension ref="A1:F80"/>
  <sheetViews>
    <sheetView showGridLines="0" workbookViewId="0"/>
  </sheetViews>
  <sheetFormatPr defaultRowHeight="15"/>
  <cols>
    <col min="1" max="1" width="55.28515625" style="2" customWidth="1"/>
    <col min="2" max="3" width="62.85546875" style="2" customWidth="1"/>
    <col min="4" max="4" width="25.7109375" style="2" bestFit="1" customWidth="1"/>
    <col min="5" max="5" width="49.140625" style="2" bestFit="1" customWidth="1"/>
    <col min="6" max="6" width="8.5703125" style="2" bestFit="1" customWidth="1"/>
    <col min="7" max="16384" width="9.140625" style="2"/>
  </cols>
  <sheetData>
    <row r="1" spans="1:3" ht="21">
      <c r="A1" s="3" t="s">
        <v>219</v>
      </c>
      <c r="B1" s="225"/>
      <c r="C1" s="225"/>
    </row>
    <row r="2" spans="1:3" ht="42" customHeight="1">
      <c r="A2" s="282" t="s">
        <v>220</v>
      </c>
      <c r="B2" s="249"/>
      <c r="C2" s="249"/>
    </row>
    <row r="3" spans="1:3">
      <c r="A3" s="225"/>
      <c r="B3" s="225"/>
      <c r="C3" s="225"/>
    </row>
    <row r="4" spans="1:3">
      <c r="A4" s="227" t="s">
        <v>221</v>
      </c>
      <c r="B4" s="227" t="s">
        <v>222</v>
      </c>
      <c r="C4" s="139" t="s">
        <v>223</v>
      </c>
    </row>
    <row r="5" spans="1:3" ht="45.75">
      <c r="A5" s="140" t="s">
        <v>224</v>
      </c>
      <c r="B5" s="141" t="s">
        <v>225</v>
      </c>
      <c r="C5" s="142" t="s">
        <v>226</v>
      </c>
    </row>
    <row r="6" spans="1:3" ht="30.75">
      <c r="A6" s="143" t="s">
        <v>227</v>
      </c>
      <c r="B6" s="144" t="s">
        <v>228</v>
      </c>
      <c r="C6" s="145" t="s">
        <v>229</v>
      </c>
    </row>
    <row r="7" spans="1:3" ht="45.75">
      <c r="A7" s="140" t="s">
        <v>230</v>
      </c>
      <c r="B7" s="141" t="s">
        <v>231</v>
      </c>
      <c r="C7" s="142" t="s">
        <v>232</v>
      </c>
    </row>
    <row r="8" spans="1:3" ht="45.75">
      <c r="A8" s="143" t="s">
        <v>233</v>
      </c>
      <c r="B8" s="144" t="s">
        <v>234</v>
      </c>
      <c r="C8" s="145" t="s">
        <v>235</v>
      </c>
    </row>
    <row r="9" spans="1:3" ht="60.75">
      <c r="A9" s="140" t="s">
        <v>236</v>
      </c>
      <c r="B9" s="141" t="s">
        <v>237</v>
      </c>
      <c r="C9" s="142" t="s">
        <v>238</v>
      </c>
    </row>
    <row r="10" spans="1:3" ht="45.75">
      <c r="A10" s="143" t="s">
        <v>239</v>
      </c>
      <c r="B10" s="144" t="s">
        <v>240</v>
      </c>
      <c r="C10" s="145" t="s">
        <v>241</v>
      </c>
    </row>
    <row r="11" spans="1:3" ht="45.75">
      <c r="A11" s="140" t="s">
        <v>242</v>
      </c>
      <c r="B11" s="141" t="s">
        <v>243</v>
      </c>
      <c r="C11" s="142" t="s">
        <v>244</v>
      </c>
    </row>
    <row r="12" spans="1:3" ht="45.75">
      <c r="A12" s="143" t="s">
        <v>245</v>
      </c>
      <c r="B12" s="144" t="s">
        <v>246</v>
      </c>
      <c r="C12" s="145" t="s">
        <v>247</v>
      </c>
    </row>
    <row r="13" spans="1:3" ht="60.75">
      <c r="A13" s="140" t="s">
        <v>248</v>
      </c>
      <c r="B13" s="141" t="s">
        <v>249</v>
      </c>
      <c r="C13" s="142" t="s">
        <v>250</v>
      </c>
    </row>
    <row r="14" spans="1:3" ht="30.75">
      <c r="A14" s="143" t="s">
        <v>251</v>
      </c>
      <c r="B14" s="144" t="s">
        <v>252</v>
      </c>
      <c r="C14" s="145" t="s">
        <v>253</v>
      </c>
    </row>
    <row r="15" spans="1:3" ht="45.75">
      <c r="A15" s="140" t="s">
        <v>254</v>
      </c>
      <c r="B15" s="141" t="s">
        <v>255</v>
      </c>
      <c r="C15" s="142" t="s">
        <v>256</v>
      </c>
    </row>
    <row r="16" spans="1:3" ht="30.75">
      <c r="A16" s="143" t="s">
        <v>257</v>
      </c>
      <c r="B16" s="144" t="s">
        <v>258</v>
      </c>
      <c r="C16" s="145" t="s">
        <v>259</v>
      </c>
    </row>
    <row r="17" spans="1:6" ht="45.75">
      <c r="A17" s="140" t="s">
        <v>260</v>
      </c>
      <c r="B17" s="141" t="s">
        <v>261</v>
      </c>
      <c r="C17" s="142" t="s">
        <v>262</v>
      </c>
    </row>
    <row r="18" spans="1:6" ht="60.75">
      <c r="A18" s="143" t="s">
        <v>263</v>
      </c>
      <c r="B18" s="144" t="s">
        <v>264</v>
      </c>
      <c r="C18" s="145" t="s">
        <v>265</v>
      </c>
    </row>
    <row r="19" spans="1:6" ht="45.75">
      <c r="A19" s="140" t="s">
        <v>266</v>
      </c>
      <c r="B19" s="141" t="s">
        <v>267</v>
      </c>
      <c r="C19" s="142" t="s">
        <v>268</v>
      </c>
    </row>
    <row r="20" spans="1:6" ht="60.75">
      <c r="A20" s="143" t="s">
        <v>269</v>
      </c>
      <c r="B20" s="144" t="s">
        <v>270</v>
      </c>
      <c r="C20" s="145" t="s">
        <v>271</v>
      </c>
    </row>
    <row r="21" spans="1:6">
      <c r="A21" s="225"/>
      <c r="B21" s="225"/>
      <c r="C21" s="225"/>
    </row>
    <row r="22" spans="1:6" ht="35.25" customHeight="1">
      <c r="A22" s="6" t="s">
        <v>272</v>
      </c>
      <c r="B22" s="280" t="s">
        <v>273</v>
      </c>
      <c r="C22" s="281"/>
    </row>
    <row r="23" spans="1:6" ht="30.75" customHeight="1">
      <c r="A23" s="6" t="s">
        <v>274</v>
      </c>
      <c r="B23" s="280" t="s">
        <v>275</v>
      </c>
      <c r="C23" s="281"/>
    </row>
    <row r="24" spans="1:6" ht="33" customHeight="1">
      <c r="A24" s="6" t="s">
        <v>276</v>
      </c>
      <c r="B24" s="280" t="s">
        <v>277</v>
      </c>
      <c r="C24" s="281"/>
    </row>
    <row r="25" spans="1:6" ht="35.25" customHeight="1">
      <c r="A25" s="6" t="s">
        <v>278</v>
      </c>
      <c r="B25" s="280" t="s">
        <v>279</v>
      </c>
      <c r="C25" s="281"/>
    </row>
    <row r="26" spans="1:6" ht="30.75" customHeight="1">
      <c r="A26" s="6" t="s">
        <v>280</v>
      </c>
      <c r="B26" s="280" t="s">
        <v>281</v>
      </c>
      <c r="C26" s="281"/>
    </row>
    <row r="27" spans="1:6" ht="36" customHeight="1">
      <c r="A27" s="6" t="s">
        <v>282</v>
      </c>
      <c r="B27" s="280" t="s">
        <v>283</v>
      </c>
      <c r="C27" s="281"/>
    </row>
    <row r="28" spans="1:6" ht="35.25" customHeight="1">
      <c r="A28" s="6" t="s">
        <v>284</v>
      </c>
      <c r="B28" s="280" t="s">
        <v>285</v>
      </c>
      <c r="C28" s="281"/>
    </row>
    <row r="29" spans="1:6" ht="18" customHeight="1">
      <c r="A29" s="6" t="s">
        <v>286</v>
      </c>
      <c r="B29" s="280" t="s">
        <v>287</v>
      </c>
      <c r="C29" s="281"/>
    </row>
    <row r="30" spans="1:6">
      <c r="A30" s="225"/>
      <c r="B30" s="225"/>
      <c r="C30" s="225"/>
    </row>
    <row r="31" spans="1:6" ht="15.75">
      <c r="A31" s="232" t="s">
        <v>28</v>
      </c>
      <c r="B31" s="233"/>
      <c r="C31" s="233"/>
      <c r="D31" s="233"/>
      <c r="E31" s="233"/>
      <c r="F31" s="234"/>
    </row>
    <row r="32" spans="1:6">
      <c r="A32" s="235" t="s">
        <v>29</v>
      </c>
      <c r="B32" s="236"/>
      <c r="C32" s="236"/>
      <c r="D32" s="236"/>
      <c r="E32" s="236"/>
      <c r="F32" s="237"/>
    </row>
    <row r="33" spans="1:6" ht="15" customHeight="1">
      <c r="A33" s="238" t="s">
        <v>30</v>
      </c>
      <c r="B33" s="239"/>
      <c r="C33" s="239"/>
      <c r="D33" s="239"/>
      <c r="E33" s="239"/>
      <c r="F33" s="240"/>
    </row>
    <row r="34" spans="1:6" ht="15" customHeight="1">
      <c r="A34" s="241" t="s">
        <v>31</v>
      </c>
      <c r="B34" s="242"/>
      <c r="C34" s="242"/>
      <c r="D34" s="242"/>
      <c r="E34" s="242"/>
      <c r="F34" s="243"/>
    </row>
    <row r="35" spans="1:6">
      <c r="A35" s="225"/>
      <c r="B35" s="225"/>
      <c r="C35" s="225"/>
    </row>
    <row r="36" spans="1:6">
      <c r="A36" s="225"/>
      <c r="B36" s="225"/>
      <c r="C36" s="225"/>
    </row>
    <row r="37" spans="1:6">
      <c r="A37" s="225"/>
      <c r="B37" s="225"/>
      <c r="C37" s="225"/>
    </row>
    <row r="38" spans="1:6">
      <c r="A38" s="225"/>
      <c r="B38" s="225"/>
      <c r="C38" s="225"/>
    </row>
    <row r="39" spans="1:6">
      <c r="A39" s="225"/>
      <c r="B39" s="225"/>
      <c r="C39" s="225"/>
    </row>
    <row r="40" spans="1:6">
      <c r="A40" s="225"/>
      <c r="B40" s="225"/>
      <c r="C40" s="225"/>
    </row>
    <row r="41" spans="1:6">
      <c r="A41" s="225"/>
      <c r="B41" s="225"/>
      <c r="C41" s="225"/>
    </row>
    <row r="42" spans="1:6">
      <c r="A42" s="225"/>
      <c r="B42" s="225"/>
      <c r="C42" s="225"/>
    </row>
    <row r="43" spans="1:6">
      <c r="A43" s="225"/>
      <c r="B43" s="225"/>
      <c r="C43" s="225"/>
    </row>
    <row r="44" spans="1:6">
      <c r="A44" s="225"/>
      <c r="B44" s="225"/>
      <c r="C44" s="225"/>
    </row>
    <row r="45" spans="1:6">
      <c r="A45" s="225"/>
      <c r="B45" s="225"/>
      <c r="C45" s="225"/>
    </row>
    <row r="46" spans="1:6">
      <c r="A46" s="225"/>
      <c r="B46" s="225"/>
      <c r="C46" s="225"/>
    </row>
    <row r="47" spans="1:6">
      <c r="A47" s="225"/>
      <c r="B47" s="225"/>
      <c r="C47" s="225"/>
    </row>
    <row r="48" spans="1:6">
      <c r="A48" s="225"/>
      <c r="B48" s="225"/>
      <c r="C48" s="225"/>
    </row>
    <row r="49" spans="1:3">
      <c r="A49" s="225"/>
      <c r="B49" s="225"/>
      <c r="C49" s="225"/>
    </row>
    <row r="50" spans="1:3">
      <c r="A50" s="225"/>
      <c r="B50" s="225"/>
      <c r="C50" s="225"/>
    </row>
    <row r="51" spans="1:3">
      <c r="A51" s="225"/>
      <c r="B51" s="225"/>
      <c r="C51" s="225"/>
    </row>
    <row r="52" spans="1:3">
      <c r="A52" s="225"/>
      <c r="B52" s="225"/>
      <c r="C52" s="225"/>
    </row>
    <row r="53" spans="1:3">
      <c r="A53" s="225"/>
      <c r="B53" s="225"/>
      <c r="C53" s="225"/>
    </row>
    <row r="54" spans="1:3">
      <c r="A54" s="225"/>
      <c r="B54" s="225"/>
      <c r="C54" s="225"/>
    </row>
    <row r="55" spans="1:3">
      <c r="A55" s="225"/>
      <c r="B55" s="225"/>
      <c r="C55" s="225"/>
    </row>
    <row r="56" spans="1:3">
      <c r="A56" s="225"/>
      <c r="B56" s="225"/>
      <c r="C56" s="225"/>
    </row>
    <row r="57" spans="1:3">
      <c r="A57" s="225"/>
      <c r="B57" s="225"/>
      <c r="C57" s="225"/>
    </row>
    <row r="58" spans="1:3">
      <c r="A58" s="225"/>
      <c r="B58" s="225"/>
      <c r="C58" s="225"/>
    </row>
    <row r="59" spans="1:3">
      <c r="A59" s="225"/>
      <c r="B59" s="225"/>
      <c r="C59" s="225"/>
    </row>
    <row r="60" spans="1:3">
      <c r="A60" s="225"/>
      <c r="B60" s="225"/>
      <c r="C60" s="225"/>
    </row>
    <row r="61" spans="1:3">
      <c r="A61" s="225"/>
      <c r="B61" s="225"/>
      <c r="C61" s="225"/>
    </row>
    <row r="62" spans="1:3">
      <c r="A62" s="225"/>
      <c r="B62" s="225"/>
      <c r="C62" s="225"/>
    </row>
    <row r="63" spans="1:3">
      <c r="A63" s="225"/>
      <c r="B63" s="225"/>
      <c r="C63" s="225"/>
    </row>
    <row r="64" spans="1:3">
      <c r="A64" s="225"/>
      <c r="B64" s="225"/>
      <c r="C64" s="225"/>
    </row>
    <row r="65" spans="1:3">
      <c r="A65" s="225"/>
      <c r="B65" s="225"/>
      <c r="C65" s="225"/>
    </row>
    <row r="66" spans="1:3">
      <c r="A66" s="225"/>
      <c r="B66" s="225"/>
      <c r="C66" s="225"/>
    </row>
    <row r="67" spans="1:3">
      <c r="A67" s="225"/>
      <c r="B67" s="225"/>
      <c r="C67" s="225"/>
    </row>
    <row r="68" spans="1:3">
      <c r="A68" s="225"/>
      <c r="B68" s="225"/>
      <c r="C68" s="225"/>
    </row>
    <row r="69" spans="1:3">
      <c r="A69" s="225"/>
      <c r="B69" s="225"/>
      <c r="C69" s="225"/>
    </row>
    <row r="70" spans="1:3">
      <c r="A70" s="225"/>
      <c r="B70" s="225"/>
      <c r="C70" s="225"/>
    </row>
    <row r="71" spans="1:3">
      <c r="A71" s="225"/>
      <c r="B71" s="225"/>
      <c r="C71" s="225"/>
    </row>
    <row r="72" spans="1:3">
      <c r="A72" s="225"/>
      <c r="B72" s="225"/>
      <c r="C72" s="225"/>
    </row>
    <row r="73" spans="1:3">
      <c r="A73" s="225"/>
      <c r="B73" s="225"/>
      <c r="C73" s="225"/>
    </row>
    <row r="74" spans="1:3">
      <c r="A74" s="225"/>
      <c r="B74" s="225"/>
      <c r="C74" s="225"/>
    </row>
    <row r="75" spans="1:3">
      <c r="A75" s="225"/>
      <c r="B75" s="225"/>
      <c r="C75" s="225"/>
    </row>
    <row r="76" spans="1:3">
      <c r="A76" s="225"/>
      <c r="B76" s="225"/>
      <c r="C76" s="225"/>
    </row>
    <row r="77" spans="1:3">
      <c r="A77" s="225"/>
      <c r="B77" s="225"/>
      <c r="C77" s="225"/>
    </row>
    <row r="78" spans="1:3">
      <c r="A78" s="225"/>
      <c r="B78" s="225"/>
      <c r="C78" s="225"/>
    </row>
    <row r="79" spans="1:3">
      <c r="A79" s="225"/>
      <c r="B79" s="225"/>
      <c r="C79" s="225"/>
    </row>
    <row r="80" spans="1:3">
      <c r="A80" s="225"/>
      <c r="B80" s="225"/>
      <c r="C80" s="225"/>
    </row>
  </sheetData>
  <sheetProtection sheet="1" objects="1" scenarios="1"/>
  <mergeCells count="13">
    <mergeCell ref="A2:C2"/>
    <mergeCell ref="B22:C22"/>
    <mergeCell ref="B23:C23"/>
    <mergeCell ref="B24:C24"/>
    <mergeCell ref="B25:C25"/>
    <mergeCell ref="B26:C26"/>
    <mergeCell ref="A31:F31"/>
    <mergeCell ref="A32:F32"/>
    <mergeCell ref="A33:F33"/>
    <mergeCell ref="A34:F34"/>
    <mergeCell ref="B27:C27"/>
    <mergeCell ref="B28:C28"/>
    <mergeCell ref="B29:C29"/>
  </mergeCells>
  <hyperlinks>
    <hyperlink ref="A32" r:id="rId1" tooltip="Open aligned.tax to file your MTD return" xr:uid="{E43841D4-AAF0-49D0-885B-670834589268}"/>
  </hyperlinks>
  <pageMargins left="0.7" right="0.7" top="0.75" bottom="0.75" header="0.3" footer="0.3"/>
  <headerFooter>
    <oddFooter>&amp;Laligned.tax&amp;CReady to file to HMRC&amp;RPage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4A3B8"/>
  </sheetPr>
  <dimension ref="A1:K18"/>
  <sheetViews>
    <sheetView showGridLines="0" workbookViewId="0">
      <selection activeCell="F27" sqref="F27"/>
    </sheetView>
  </sheetViews>
  <sheetFormatPr defaultRowHeight="15"/>
  <cols>
    <col min="1" max="1" width="13.28515625" style="2" customWidth="1"/>
    <col min="2" max="2" width="17.140625" style="2" customWidth="1"/>
    <col min="3" max="3" width="9.140625" style="2"/>
    <col min="4" max="4" width="53.28515625" style="2" customWidth="1"/>
    <col min="5" max="5" width="9.140625" style="2"/>
    <col min="6" max="6" width="28.5703125" style="2" customWidth="1"/>
    <col min="7" max="10" width="34.28515625" style="2" customWidth="1"/>
    <col min="11" max="16384" width="9.140625" style="2"/>
  </cols>
  <sheetData>
    <row r="1" spans="1:11">
      <c r="A1" s="146" t="s">
        <v>288</v>
      </c>
      <c r="B1" s="147">
        <f>IF('Welcome &amp; Instructions'!$B$8="Standard (tax year)",DATE(Transactions!$F$2,4,6),DATE(Transactions!$F$2,4,1))</f>
        <v>46118</v>
      </c>
      <c r="C1" s="148" t="s">
        <v>289</v>
      </c>
      <c r="D1" s="146" t="s">
        <v>290</v>
      </c>
      <c r="F1" s="2" t="s">
        <v>136</v>
      </c>
      <c r="G1" s="148" t="s">
        <v>291</v>
      </c>
      <c r="H1" s="146" t="s">
        <v>292</v>
      </c>
      <c r="I1" s="149" t="s">
        <v>293</v>
      </c>
      <c r="J1" s="146" t="s">
        <v>294</v>
      </c>
      <c r="K1" s="2" t="s">
        <v>295</v>
      </c>
    </row>
    <row r="2" spans="1:11">
      <c r="A2" s="146" t="s">
        <v>296</v>
      </c>
      <c r="B2" s="147">
        <f>IF('Welcome &amp; Instructions'!$B$8="Standard (tax year)",DATE(Transactions!$F$2,7,5),DATE(Transactions!$F$2,6,30))</f>
        <v>46208</v>
      </c>
      <c r="D2" s="2" t="s">
        <v>297</v>
      </c>
      <c r="F2" s="2" t="s">
        <v>298</v>
      </c>
      <c r="H2" s="146" t="s">
        <v>299</v>
      </c>
      <c r="I2" s="146"/>
      <c r="J2" s="146" t="s">
        <v>138</v>
      </c>
      <c r="K2" s="2" t="str">
        <f>$D$1</f>
        <v>Turnover (sales / business income)</v>
      </c>
    </row>
    <row r="3" spans="1:11">
      <c r="A3" s="146" t="s">
        <v>300</v>
      </c>
      <c r="B3" s="147">
        <f>IF('Welcome &amp; Instructions'!$B$8="Standard (tax year)",DATE(Transactions!$F$2,7,6),DATE(Transactions!$F$2,7,1))</f>
        <v>46209</v>
      </c>
      <c r="D3" s="2" t="s">
        <v>224</v>
      </c>
      <c r="K3" s="2" t="str">
        <f>$D$2</f>
        <v>Other business income</v>
      </c>
    </row>
    <row r="4" spans="1:11">
      <c r="A4" s="146" t="s">
        <v>301</v>
      </c>
      <c r="B4" s="147">
        <f>IF('Welcome &amp; Instructions'!$B$8="Standard (tax year)",DATE(Transactions!$F$2,10,5),DATE(Transactions!$F$2,9,30))</f>
        <v>46300</v>
      </c>
      <c r="D4" s="2" t="s">
        <v>227</v>
      </c>
      <c r="G4" s="148" t="s">
        <v>302</v>
      </c>
      <c r="H4" s="150">
        <v>90000</v>
      </c>
      <c r="K4" s="2" t="s">
        <v>303</v>
      </c>
    </row>
    <row r="5" spans="1:11">
      <c r="A5" s="146" t="s">
        <v>304</v>
      </c>
      <c r="B5" s="147">
        <f>IF('Welcome &amp; Instructions'!$B$8="Standard (tax year)",DATE(Transactions!$F$2,10,6),DATE(Transactions!$F$2,10,1))</f>
        <v>46301</v>
      </c>
      <c r="D5" s="2" t="s">
        <v>230</v>
      </c>
    </row>
    <row r="6" spans="1:11">
      <c r="A6" s="146" t="s">
        <v>305</v>
      </c>
      <c r="B6" s="147">
        <f>IF('Welcome &amp; Instructions'!$B$8="Standard (tax year)",DATE(Transactions!$F$2+1,1,5),DATE(Transactions!$F$2,12,31))</f>
        <v>46392</v>
      </c>
      <c r="D6" s="2" t="s">
        <v>233</v>
      </c>
    </row>
    <row r="7" spans="1:11">
      <c r="A7" s="146" t="s">
        <v>306</v>
      </c>
      <c r="B7" s="147">
        <f>IF('Welcome &amp; Instructions'!$B$8="Standard (tax year)",DATE(Transactions!$F$2+1,1,6),DATE(Transactions!$F$2+1,1,1))</f>
        <v>46393</v>
      </c>
      <c r="D7" s="2" t="s">
        <v>236</v>
      </c>
    </row>
    <row r="8" spans="1:11">
      <c r="A8" s="146" t="s">
        <v>307</v>
      </c>
      <c r="B8" s="147">
        <f>IF('Welcome &amp; Instructions'!$B$8="Standard (tax year)",DATE(Transactions!$F$2+1,4,5),DATE(Transactions!$F$2+1,3,31))</f>
        <v>46482</v>
      </c>
      <c r="D8" s="2" t="s">
        <v>239</v>
      </c>
    </row>
    <row r="9" spans="1:11">
      <c r="D9" s="2" t="s">
        <v>242</v>
      </c>
    </row>
    <row r="10" spans="1:11">
      <c r="D10" s="2" t="s">
        <v>245</v>
      </c>
    </row>
    <row r="11" spans="1:11">
      <c r="A11" s="2" t="s">
        <v>308</v>
      </c>
      <c r="D11" s="2" t="s">
        <v>248</v>
      </c>
    </row>
    <row r="12" spans="1:11">
      <c r="D12" s="2" t="s">
        <v>251</v>
      </c>
    </row>
    <row r="13" spans="1:11">
      <c r="D13" s="2" t="s">
        <v>254</v>
      </c>
    </row>
    <row r="14" spans="1:11">
      <c r="D14" s="2" t="s">
        <v>257</v>
      </c>
    </row>
    <row r="15" spans="1:11">
      <c r="D15" s="2" t="s">
        <v>260</v>
      </c>
    </row>
    <row r="16" spans="1:11">
      <c r="D16" s="2" t="s">
        <v>263</v>
      </c>
    </row>
    <row r="17" spans="4:4">
      <c r="D17" s="2" t="s">
        <v>266</v>
      </c>
    </row>
    <row r="18" spans="4:4">
      <c r="D18" s="2" t="s">
        <v>309</v>
      </c>
    </row>
  </sheetData>
  <sheetProtection sheet="1" objects="1" scenarios="1"/>
  <pageMargins left="0.7" right="0.7" top="0.75" bottom="0.75" header="0.3" footer="0.3"/>
  <headerFooter>
    <oddFooter>&amp;Laligned.tax&amp;CReady to file to HMRC&amp;RPage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Anthony Kieran</cp:lastModifiedBy>
  <cp:revision/>
  <dcterms:created xsi:type="dcterms:W3CDTF">2026-06-28T22:14:20Z</dcterms:created>
  <dcterms:modified xsi:type="dcterms:W3CDTF">2026-07-19T11:59:44Z</dcterms:modified>
  <cp:category/>
  <cp:contentStatus/>
</cp:coreProperties>
</file>