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Deposit Tracker" sheetId="2" state="visible" r:id="rId2"/>
    <sheet name="Settings" sheetId="3" state="visible" r:id="rId3"/>
  </sheets>
  <definedNames>
    <definedName name="_xlnm.Print_Area" localSheetId="0">'Cover'!$A$1:$B$49</definedName>
    <definedName name="_xlnm._FilterDatabase" localSheetId="1" hidden="1">'Deposit Tracker'!$B$8:$R$8</definedName>
    <definedName name="_xlnm.Print_Titles" localSheetId="1">'Deposit Tracker'!$1:$8</definedName>
    <definedName name="_xlnm.Print_Area" localSheetId="1">'Deposit Tracker'!$A$1:$R$34</definedName>
    <definedName name="_xlnm.Print_Area" localSheetId="2">'Settings'!$A$1:$D$12</definedName>
  </definedNames>
  <calcPr calcId="191029" fullCalcOnLoad="1" iterateDelta="0.0001"/>
</workbook>
</file>

<file path=xl/styles.xml><?xml version="1.0" encoding="utf-8"?>
<styleSheet xmlns="http://schemas.openxmlformats.org/spreadsheetml/2006/main">
  <numFmts count="4">
    <numFmt numFmtId="164" formatCode="\£#,##0.00;[Red]&quot;(£&quot;#,##0.00\);\–"/>
    <numFmt numFmtId="165" formatCode="£#,##0"/>
    <numFmt numFmtId="166" formatCode="£#,##0.00;[Red](£#,##0.00);&quot;–&quot;"/>
    <numFmt numFmtId="167" formatCode="dd/mm/yyyy"/>
  </numFmts>
  <fonts count="32">
    <font>
      <name val="Calibri"/>
      <charset val="1"/>
      <family val="2"/>
      <color theme="1"/>
      <sz val="11"/>
    </font>
    <font>
      <name val="Calibri"/>
      <charset val="1"/>
      <b val="1"/>
      <color rgb="FF1F2937"/>
      <sz val="22"/>
    </font>
    <font>
      <name val="Calibri"/>
      <charset val="1"/>
      <color rgb="FF1F2937"/>
      <sz val="12"/>
    </font>
    <font>
      <name val="Calibri"/>
      <charset val="1"/>
      <b val="1"/>
      <color rgb="FF1F2937"/>
      <sz val="11"/>
    </font>
    <font>
      <name val="Calibri"/>
      <charset val="1"/>
      <color rgb="FF1F2937"/>
      <sz val="11"/>
    </font>
    <font>
      <name val="Calibri"/>
      <charset val="1"/>
      <color rgb="FF6B7280"/>
      <sz val="11"/>
    </font>
    <font>
      <name val="Calibri"/>
      <charset val="1"/>
      <b val="1"/>
      <color rgb="FF1E40AF"/>
      <sz val="11"/>
      <u val="single"/>
    </font>
    <font>
      <name val="Calibri"/>
      <charset val="1"/>
      <i val="1"/>
      <color rgb="FF9CA3AF"/>
      <sz val="10"/>
    </font>
    <font>
      <name val="Calibri"/>
      <charset val="1"/>
      <b val="1"/>
      <color rgb="FFFFFFFF"/>
      <sz val="10"/>
    </font>
    <font>
      <name val="Calibri"/>
      <charset val="1"/>
      <b val="1"/>
      <color rgb="FFFFFFFF"/>
      <sz val="18"/>
    </font>
    <font>
      <name val="Calibri"/>
      <charset val="1"/>
      <b val="1"/>
      <color rgb="FFFFFFFF"/>
      <sz val="12"/>
    </font>
    <font>
      <name val="Calibri"/>
      <charset val="1"/>
      <b val="1"/>
      <color rgb="FF00B050"/>
      <sz val="11"/>
    </font>
    <font>
      <name val="Calibri"/>
      <charset val="1"/>
      <i val="1"/>
      <color rgb="FF000000"/>
      <sz val="11"/>
    </font>
    <font>
      <name val="Calibri"/>
      <b val="1"/>
      <color rgb="FF0EA5E9"/>
      <sz val="11"/>
      <u val="single"/>
    </font>
    <font>
      <name val="Calibri"/>
      <b val="1"/>
      <color rgb="001F2937"/>
      <sz val="20"/>
    </font>
    <font>
      <name val="Calibri"/>
      <i val="1"/>
      <color rgb="00374151"/>
      <sz val="10"/>
    </font>
    <font>
      <name val="Calibri"/>
      <b val="1"/>
      <color rgb="00FFFFFF"/>
      <sz val="12"/>
    </font>
    <font>
      <name val="Calibri"/>
      <color rgb="001F2937"/>
      <sz val="11"/>
    </font>
    <font>
      <name val="Calibri"/>
      <b val="1"/>
      <color rgb="001F2937"/>
      <sz val="22"/>
    </font>
    <font>
      <name val="Calibri"/>
      <i val="1"/>
      <color rgb="009CA3AF"/>
      <sz val="10"/>
    </font>
    <font>
      <name val="Calibri"/>
      <b val="1"/>
      <color rgb="001F2937"/>
      <sz val="11"/>
    </font>
    <font>
      <name val="Calibri"/>
      <b val="1"/>
      <color rgb="00FFFFFF"/>
      <sz val="10"/>
    </font>
    <font>
      <name val="Calibri"/>
      <b val="1"/>
      <color rgb="00FFFFFF"/>
      <sz val="18"/>
    </font>
    <font>
      <name val="Calibri"/>
      <b val="1"/>
      <color rgb="001F2937"/>
      <sz val="12"/>
    </font>
    <font>
      <name val="Calibri"/>
      <i val="1"/>
      <color rgb="006B7280"/>
      <sz val="10"/>
    </font>
    <font>
      <name val="Calibri"/>
      <b val="1"/>
      <color rgb="001F2937"/>
      <sz val="10"/>
    </font>
    <font>
      <name val="Calibri"/>
      <b val="1"/>
      <color rgb="001F2937"/>
      <sz val="27"/>
    </font>
    <font>
      <name val="Calibri"/>
      <color rgb="006B7280"/>
      <sz val="11"/>
    </font>
    <font>
      <name val="Calibri"/>
      <b val="1"/>
      <color rgb="001F2937"/>
      <sz val="13"/>
    </font>
    <font>
      <name val="Calibri"/>
      <color rgb="00374151"/>
      <sz val="12"/>
    </font>
    <font>
      <name val="Calibri"/>
      <b val="1"/>
      <color rgb="000EA5E9"/>
      <sz val="13"/>
      <u val="single"/>
    </font>
    <font>
      <name val="Calibri"/>
      <color rgb="006B7280"/>
      <sz val="9"/>
    </font>
  </fonts>
  <fills count="10">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33300"/>
      </patternFill>
    </fill>
    <fill>
      <patternFill patternType="solid">
        <fgColor rgb="FFFFFFFF"/>
        <bgColor rgb="FFFFFFCC"/>
      </patternFill>
    </fill>
    <fill>
      <patternFill patternType="solid">
        <fgColor rgb="001E40AF"/>
      </patternFill>
    </fill>
    <fill>
      <patternFill patternType="solid">
        <fgColor rgb="00FFFFFF"/>
      </patternFill>
    </fill>
    <fill>
      <patternFill patternType="solid">
        <fgColor rgb="00DBEAFE"/>
      </patternFill>
    </fill>
    <fill>
      <patternFill patternType="solid">
        <fgColor rgb="001F2937"/>
      </patternFill>
    </fill>
  </fills>
  <borders count="15">
    <border>
      <left/>
      <right/>
      <top/>
      <bottom/>
      <diagonal/>
    </border>
    <border>
      <left style="dashed">
        <color rgb="FF9CA3AF"/>
      </left>
      <right style="dashed">
        <color rgb="FF9CA3AF"/>
      </right>
      <top style="dashed">
        <color rgb="FF9CA3AF"/>
      </top>
      <bottom style="dashed">
        <color rgb="FF9CA3AF"/>
      </bottom>
      <diagonal/>
    </border>
    <border>
      <left/>
      <right/>
      <top/>
      <bottom style="thin">
        <color rgb="FFE5E7EB"/>
      </bottom>
      <diagonal/>
    </border>
    <border>
      <left/>
      <right/>
      <top style="medium">
        <color rgb="FF1E40AF"/>
      </top>
      <bottom/>
      <diagonal/>
    </border>
    <border>
      <left/>
      <right/>
      <top style="dashed">
        <color rgb="FF9CA3AF"/>
      </top>
      <bottom/>
      <diagonal/>
    </border>
    <border>
      <left style="dashed">
        <color rgb="FF9CA3AF"/>
      </left>
      <right/>
      <top/>
      <bottom/>
      <diagonal/>
    </border>
    <border>
      <left/>
      <right style="dashed">
        <color rgb="FF9CA3AF"/>
      </right>
      <top style="dashed">
        <color rgb="FF9CA3AF"/>
      </top>
      <bottom/>
      <diagonal/>
    </border>
    <border>
      <left/>
      <right style="dashed">
        <color rgb="FF9CA3AF"/>
      </right>
      <top/>
      <bottom/>
      <diagonal/>
    </border>
    <border>
      <left style="dashed">
        <color rgb="FF9CA3AF"/>
      </left>
      <right/>
      <top/>
      <bottom style="dashed">
        <color rgb="FF9CA3AF"/>
      </bottom>
      <diagonal/>
    </border>
    <border>
      <left/>
      <right/>
      <top/>
      <bottom style="dashed">
        <color rgb="FF9CA3AF"/>
      </bottom>
      <diagonal/>
    </border>
    <border>
      <left/>
      <right style="dashed">
        <color rgb="FF9CA3AF"/>
      </right>
      <top/>
      <bottom style="dashed">
        <color rgb="FF9CA3AF"/>
      </bottom>
      <diagonal/>
    </border>
    <border>
      <left style="thin">
        <color rgb="001E40AF"/>
      </left>
      <right style="thin">
        <color rgb="001E40AF"/>
      </right>
      <top style="thin">
        <color rgb="001E40AF"/>
      </top>
      <bottom style="thin">
        <color rgb="001E40AF"/>
      </bottom>
    </border>
    <border>
      <left style="thin">
        <color rgb="009CA3AF"/>
      </left>
      <right style="thin">
        <color rgb="009CA3AF"/>
      </right>
      <top style="thin">
        <color rgb="009CA3AF"/>
      </top>
      <bottom style="thin">
        <color rgb="009CA3AF"/>
      </bottom>
    </border>
    <border>
      <left style="dashed">
        <color rgb="009CA3AF"/>
      </left>
      <right style="dashed">
        <color rgb="009CA3AF"/>
      </right>
      <top style="dashed">
        <color rgb="009CA3AF"/>
      </top>
      <bottom style="dashed">
        <color rgb="009CA3AF"/>
      </bottom>
    </border>
    <border>
      <top style="medium">
        <color rgb="001E40AF"/>
      </top>
    </border>
  </borders>
  <cellStyleXfs count="1">
    <xf numFmtId="0" fontId="0" fillId="0" borderId="0"/>
  </cellStyleXfs>
  <cellXfs count="64">
    <xf numFmtId="0" fontId="0" fillId="0" borderId="0" pivotButton="0" quotePrefix="0" xfId="0"/>
    <xf numFmtId="0" fontId="12" fillId="2" borderId="0" applyAlignment="1" applyProtection="1" pivotButton="0" quotePrefix="0" xfId="0">
      <alignment vertical="center" wrapText="1"/>
      <protection locked="0" hidden="0"/>
    </xf>
    <xf numFmtId="0" fontId="9" fillId="4" borderId="0" applyAlignment="1" pivotButton="0" quotePrefix="0" xfId="0">
      <alignment horizontal="center" vertical="center"/>
    </xf>
    <xf numFmtId="164" fontId="9" fillId="3" borderId="0" applyAlignment="1" pivotButton="0" quotePrefix="0" xfId="0">
      <alignment horizontal="center" vertical="center"/>
    </xf>
    <xf numFmtId="0" fontId="9" fillId="3" borderId="0" applyAlignment="1" pivotButton="0" quotePrefix="0" xfId="0">
      <alignment horizontal="center" vertical="center"/>
    </xf>
    <xf numFmtId="0" fontId="8" fillId="4" borderId="0" applyAlignment="1" pivotButton="0" quotePrefix="0" xfId="0">
      <alignment horizontal="center" vertical="center"/>
    </xf>
    <xf numFmtId="0" fontId="8" fillId="3" borderId="0" applyAlignment="1" pivotButton="0" quotePrefix="0" xfId="0">
      <alignment horizontal="center" vertical="center"/>
    </xf>
    <xf numFmtId="0" fontId="0" fillId="2" borderId="0" applyAlignment="1" applyProtection="1" pivotButton="0" quotePrefix="0" xfId="0">
      <alignment vertical="center"/>
      <protection locked="0" hidden="0"/>
    </xf>
    <xf numFmtId="0" fontId="7" fillId="0" borderId="1" applyAlignment="1" pivotButton="0" quotePrefix="0" xfId="0">
      <alignment horizontal="center" vertical="center"/>
    </xf>
    <xf numFmtId="0" fontId="1" fillId="0" borderId="0" applyAlignment="1" pivotButton="0" quotePrefix="0" xfId="0">
      <alignment vertical="center"/>
    </xf>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3"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2" pivotButton="0" quotePrefix="0" xfId="0"/>
    <xf numFmtId="0" fontId="10" fillId="3" borderId="0" applyAlignment="1" pivotButton="0" quotePrefix="0" xfId="0">
      <alignment horizontal="center" vertical="center" wrapText="1"/>
    </xf>
    <xf numFmtId="164" fontId="0" fillId="2" borderId="0" applyAlignment="1" applyProtection="1" pivotButton="0" quotePrefix="0" xfId="0">
      <alignment vertical="center"/>
      <protection locked="0" hidden="0"/>
    </xf>
    <xf numFmtId="14" fontId="0" fillId="2" borderId="0" applyAlignment="1" applyProtection="1" pivotButton="0" quotePrefix="0" xfId="0">
      <alignment vertical="center"/>
      <protection locked="0" hidden="0"/>
    </xf>
    <xf numFmtId="14" fontId="0" fillId="5" borderId="0" applyAlignment="1" pivotButton="0" quotePrefix="0" xfId="0">
      <alignment vertical="center"/>
    </xf>
    <xf numFmtId="0" fontId="0" fillId="5" borderId="0" applyAlignment="1" pivotButton="0" quotePrefix="0" xfId="0">
      <alignment horizontal="center" vertical="center"/>
    </xf>
    <xf numFmtId="164" fontId="0" fillId="5" borderId="0" applyAlignment="1" pivotButton="0" quotePrefix="0" xfId="0">
      <alignment vertical="center"/>
    </xf>
    <xf numFmtId="0" fontId="3" fillId="0" borderId="3" applyAlignment="1" pivotButton="0" quotePrefix="0" xfId="0">
      <alignment vertical="center"/>
    </xf>
    <xf numFmtId="0" fontId="0" fillId="0" borderId="3" pivotButton="0" quotePrefix="0" xfId="0"/>
    <xf numFmtId="164" fontId="3" fillId="0" borderId="3" applyAlignment="1" pivotButton="0" quotePrefix="0" xfId="0">
      <alignment vertical="center"/>
    </xf>
    <xf numFmtId="0" fontId="7" fillId="0" borderId="0" applyAlignment="1" pivotButton="0" quotePrefix="0" xfId="0">
      <alignment vertical="center"/>
    </xf>
    <xf numFmtId="0" fontId="11" fillId="0" borderId="0" applyAlignment="1" pivotButton="0" quotePrefix="0" xfId="0">
      <alignment vertical="center"/>
    </xf>
    <xf numFmtId="0" fontId="26" fillId="0" borderId="0" applyAlignment="1" pivotButton="0" quotePrefix="0" xfId="0">
      <alignment horizontal="left" vertical="top" wrapText="1"/>
    </xf>
    <xf numFmtId="0" fontId="27" fillId="0" borderId="0" applyAlignment="1" pivotButton="0" quotePrefix="0" xfId="0">
      <alignment horizontal="left" vertical="top" wrapText="1"/>
    </xf>
    <xf numFmtId="0" fontId="28" fillId="0" borderId="0" applyAlignment="1" pivotButton="0" quotePrefix="0" xfId="0">
      <alignment horizontal="left" vertical="top" wrapText="1"/>
    </xf>
    <xf numFmtId="0" fontId="29" fillId="0" borderId="0" applyAlignment="1" pivotButton="0" quotePrefix="0" xfId="0">
      <alignment horizontal="left" vertical="top" wrapText="1"/>
    </xf>
    <xf numFmtId="0" fontId="30" fillId="0" borderId="0" applyAlignment="1" pivotButton="0" quotePrefix="0" xfId="0">
      <alignment horizontal="left" vertical="top" wrapText="1"/>
    </xf>
    <xf numFmtId="0" fontId="31" fillId="0" borderId="0" applyAlignment="1" pivotButton="0" quotePrefix="0" xfId="0">
      <alignment horizontal="left" vertical="top" wrapText="1"/>
    </xf>
    <xf numFmtId="0" fontId="18" fillId="0" borderId="0" applyAlignment="1" pivotButton="0" quotePrefix="0" xfId="0">
      <alignment horizontal="left" vertical="center"/>
    </xf>
    <xf numFmtId="0" fontId="19" fillId="0" borderId="13" applyAlignment="1" applyProtection="1" pivotButton="0" quotePrefix="0" xfId="0">
      <alignment horizontal="center" vertical="center"/>
      <protection locked="0" hidden="0"/>
    </xf>
    <xf numFmtId="0" fontId="0" fillId="0" borderId="13" applyProtection="1" pivotButton="0" quotePrefix="0" xfId="0">
      <protection locked="0" hidden="0"/>
    </xf>
    <xf numFmtId="0" fontId="20" fillId="0" borderId="0" applyAlignment="1" pivotButton="0" quotePrefix="0" xfId="0">
      <alignment horizontal="left" vertical="center"/>
    </xf>
    <xf numFmtId="0" fontId="17" fillId="8" borderId="12" applyAlignment="1" applyProtection="1" pivotButton="0" quotePrefix="0" xfId="0">
      <alignment horizontal="left" vertical="center" indent="1"/>
      <protection locked="0" hidden="0"/>
    </xf>
    <xf numFmtId="0" fontId="21" fillId="6" borderId="0" applyAlignment="1" pivotButton="0" quotePrefix="0" xfId="0">
      <alignment horizontal="center" vertical="center"/>
    </xf>
    <xf numFmtId="0" fontId="0" fillId="6" borderId="0" pivotButton="0" quotePrefix="0" xfId="0"/>
    <xf numFmtId="0" fontId="21" fillId="9" borderId="0" applyAlignment="1" pivotButton="0" quotePrefix="0" xfId="0">
      <alignment horizontal="center" vertical="center"/>
    </xf>
    <xf numFmtId="0" fontId="0" fillId="9" borderId="0" pivotButton="0" quotePrefix="0" xfId="0"/>
    <xf numFmtId="1" fontId="22" fillId="6" borderId="0" applyAlignment="1" pivotButton="0" quotePrefix="0" xfId="0">
      <alignment horizontal="center" vertical="center"/>
    </xf>
    <xf numFmtId="166" fontId="22" fillId="6" borderId="0" applyAlignment="1" pivotButton="0" quotePrefix="0" xfId="0">
      <alignment horizontal="center" vertical="center"/>
    </xf>
    <xf numFmtId="1" fontId="22" fillId="9" borderId="0" applyAlignment="1" pivotButton="0" quotePrefix="0" xfId="0">
      <alignment horizontal="center" vertical="center"/>
    </xf>
    <xf numFmtId="0" fontId="16" fillId="6" borderId="11" applyAlignment="1" pivotButton="0" quotePrefix="0" xfId="0">
      <alignment horizontal="center" vertical="center" wrapText="1"/>
    </xf>
    <xf numFmtId="166" fontId="17" fillId="8" borderId="12" applyAlignment="1" applyProtection="1" pivotButton="0" quotePrefix="0" xfId="0">
      <alignment horizontal="right" vertical="center" indent="1"/>
      <protection locked="0" hidden="0"/>
    </xf>
    <xf numFmtId="166" fontId="17" fillId="7" borderId="12" applyAlignment="1" pivotButton="0" quotePrefix="0" xfId="0">
      <alignment horizontal="right" vertical="center" indent="1"/>
    </xf>
    <xf numFmtId="0" fontId="17" fillId="7" borderId="12" applyAlignment="1" pivotButton="0" quotePrefix="0" xfId="0">
      <alignment horizontal="center" vertical="center"/>
    </xf>
    <xf numFmtId="167" fontId="17" fillId="8" borderId="12" applyAlignment="1" applyProtection="1" pivotButton="0" quotePrefix="0" xfId="0">
      <alignment horizontal="center" vertical="center"/>
      <protection locked="0" hidden="0"/>
    </xf>
    <xf numFmtId="167" fontId="17" fillId="7" borderId="12" applyAlignment="1" pivotButton="0" quotePrefix="0" xfId="0">
      <alignment horizontal="center" vertical="center"/>
    </xf>
    <xf numFmtId="0" fontId="23" fillId="0" borderId="0" pivotButton="0" quotePrefix="0" xfId="0"/>
    <xf numFmtId="166" fontId="23" fillId="0" borderId="14" applyAlignment="1" pivotButton="0" quotePrefix="0" xfId="0">
      <alignment horizontal="right" vertical="center"/>
    </xf>
    <xf numFmtId="0" fontId="24" fillId="0" borderId="0" applyAlignment="1" pivotButton="0" quotePrefix="0" xfId="0">
      <alignment horizontal="left" vertical="center"/>
    </xf>
    <xf numFmtId="0" fontId="25" fillId="0" borderId="0" applyAlignment="1" pivotButton="0" quotePrefix="0" xfId="0">
      <alignment horizontal="left" vertical="center"/>
    </xf>
    <xf numFmtId="0" fontId="15" fillId="0" borderId="0" applyAlignment="1" pivotButton="0" quotePrefix="0" xfId="0">
      <alignment horizontal="left" vertical="center" wrapText="1"/>
    </xf>
    <xf numFmtId="0" fontId="14" fillId="0" borderId="0" pivotButton="0" quotePrefix="0" xfId="0"/>
    <xf numFmtId="0" fontId="15" fillId="0" borderId="0" applyAlignment="1" pivotButton="0" quotePrefix="0" xfId="0">
      <alignment vertical="top" wrapText="1"/>
    </xf>
    <xf numFmtId="0" fontId="17" fillId="7" borderId="12" applyAlignment="1" pivotButton="0" quotePrefix="0" xfId="0">
      <alignment horizontal="left" vertical="center" wrapText="1" indent="1"/>
    </xf>
    <xf numFmtId="1" fontId="17" fillId="8" borderId="12" applyAlignment="1" applyProtection="1" pivotButton="0" quotePrefix="0" xfId="0">
      <alignment horizontal="center" vertical="center"/>
      <protection locked="0" hidden="0"/>
    </xf>
    <xf numFmtId="165" fontId="17" fillId="8" borderId="12" applyAlignment="1" applyProtection="1" pivotButton="0" quotePrefix="0" xfId="0">
      <alignment horizontal="center" vertical="center"/>
      <protection locked="0" hidden="0"/>
    </xf>
  </cellXfs>
  <cellStyles count="1">
    <cellStyle name="Normal" xfId="0" builtinId="0"/>
  </cellStyles>
  <dxfs count="7">
    <dxf>
      <font>
        <color rgb="FF00B050"/>
      </font>
    </dxf>
    <dxf>
      <font>
        <b val="1"/>
        <color rgb="FFDC2626"/>
      </font>
    </dxf>
    <dxf>
      <font>
        <b val="1"/>
        <color rgb="FFDC2626"/>
      </font>
    </dxf>
    <dxf>
      <font>
        <b val="1"/>
        <color rgb="FF00B050"/>
      </font>
    </dxf>
    <dxf>
      <font>
        <b val="1"/>
        <color rgb="00991B1B"/>
      </font>
      <fill>
        <patternFill patternType="solid">
          <fgColor rgb="00FEE2E2"/>
        </patternFill>
      </fill>
    </dxf>
    <dxf>
      <font>
        <b val="1"/>
        <color rgb="00166534"/>
      </font>
      <fill>
        <patternFill patternType="solid">
          <fgColor rgb="00DCFCE7"/>
        </patternFill>
      </fill>
    </dxf>
    <dxf>
      <font>
        <b val="1"/>
        <color rgb="0092400E"/>
      </font>
      <fill>
        <patternFill patternType="solid">
          <fgColor rgb="00FEF3C7"/>
        </patternFill>
      </fill>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00B050"/>
      <rgbColor rgb="FF003300"/>
      <rgbColor rgb="FF333300"/>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B48"/>
  <sheetViews>
    <sheetView showGridLines="0" tabSelected="1" zoomScaleNormal="100" workbookViewId="0">
      <selection activeCell="A1" sqref="A1"/>
    </sheetView>
  </sheetViews>
  <sheetFormatPr baseColWidth="8" defaultColWidth="8.7109375" defaultRowHeight="15"/>
  <cols>
    <col width="3" customWidth="1" min="1" max="1"/>
    <col width="82" customWidth="1" min="2" max="2"/>
  </cols>
  <sheetData>
    <row r="1"/>
    <row r="2" ht="39" customHeight="1">
      <c r="B2" s="30" t="inlineStr">
        <is>
          <t>Tenant Deposit Tracker</t>
        </is>
      </c>
    </row>
    <row r="3" ht="34" customHeight="1">
      <c r="B3" s="31" t="inlineStr">
        <is>
          <t>A deposit register for landlords in England: protection deadlines, the deposit cap, deductions and returns.</t>
        </is>
      </c>
    </row>
    <row r="4" ht="14" customHeight="1"/>
    <row r="5" ht="23" customHeight="1">
      <c r="B5" s="32" t="inlineStr">
        <is>
          <t>Which rules this reflects</t>
        </is>
      </c>
    </row>
    <row r="6" ht="4" customHeight="1"/>
    <row r="7" ht="80.5" customHeight="1">
      <c r="B7" s="33" t="inlineStr">
        <is>
          <t>England, checked against GOV.UK and legislation.gov.uk on 14/10/2026. You must protect a tenancy deposit in a government-backed scheme (DPS, mydeposits or TDS) and give the tenant the prescribed information within 30 days. The 30 days include the day you receive the deposit, so a deposit received on 1 March must be protected and the information given by 30 March.</t>
        </is>
      </c>
    </row>
    <row r="8" ht="5" customHeight="1"/>
    <row r="9" ht="34" customHeight="1">
      <c r="B9" s="33" t="inlineStr">
        <is>
          <t>If you miss this, a court must order you to pay the tenant between one and three times the deposit.</t>
        </is>
      </c>
    </row>
    <row r="10" ht="5" customHeight="1"/>
    <row r="11" ht="49.5" customHeight="1">
      <c r="B11" s="33" t="inlineStr">
        <is>
          <t>Under the Tenant Fees Act 2019, the deposit can be no more than 5 weeks' rent where the annual rent is below £50,000, or 6 weeks' rent where it is £50,000 to £100,000. These figures are on the Settings tab.</t>
        </is>
      </c>
    </row>
    <row r="12" ht="5" customHeight="1"/>
    <row r="13" ht="34" customHeight="1">
      <c r="B13" s="33" t="inlineStr">
        <is>
          <t>Wales and Scotland have their own deposit rules. Do not use the cap or deadline checks for homes there.</t>
        </is>
      </c>
    </row>
    <row r="14" ht="12" customHeight="1"/>
    <row r="15" ht="23" customHeight="1">
      <c r="B15" s="32" t="inlineStr">
        <is>
          <t>How to use</t>
        </is>
      </c>
    </row>
    <row r="16" ht="4" customHeight="1"/>
    <row r="17" ht="18.5" customHeight="1">
      <c r="B17" s="33" t="inlineStr">
        <is>
          <t>1. On the Deposit Tracker tab, enter your name at the top.</t>
        </is>
      </c>
    </row>
    <row r="18" ht="34" customHeight="1">
      <c r="B18" s="33" t="inlineStr">
        <is>
          <t>2. For each tenancy, enter the property, tenant, monthly rent and deposit. The deposit cap check fills in.</t>
        </is>
      </c>
    </row>
    <row r="19" ht="34" customHeight="1">
      <c r="B19" s="33" t="inlineStr">
        <is>
          <t>3. Enter the date you received the deposit. The protect-and-inform deadline fills in.</t>
        </is>
      </c>
    </row>
    <row r="20" ht="34" customHeight="1">
      <c r="B20" s="33" t="inlineStr">
        <is>
          <t>4. Choose the scheme, then enter the scheme reference, the date you protected it and the date you gave the prescribed information.</t>
        </is>
      </c>
    </row>
    <row r="21" ht="18.5" customHeight="1">
      <c r="B21" s="33" t="inlineStr">
        <is>
          <t>5. On time? shows Yes, Not done yet, or LATE in red.</t>
        </is>
      </c>
    </row>
    <row r="22" ht="34" customHeight="1">
      <c r="B22" s="33" t="inlineStr">
        <is>
          <t>6. When the tenancy ends, enter any deductions and the reason, and set the status to Returned.</t>
        </is>
      </c>
    </row>
    <row r="23" ht="12" customHeight="1"/>
    <row r="24" ht="23" customHeight="1">
      <c r="B24" s="32" t="inlineStr">
        <is>
          <t>Starting your tracker</t>
        </is>
      </c>
    </row>
    <row r="25" ht="4" customHeight="1"/>
    <row r="26" ht="49.5" customHeight="1">
      <c r="B26" s="33" t="inlineStr">
        <is>
          <t>The template opens blank. Type over the blue cells only. Start with your name, then add one row per deposit. Keep the scheme certificate and a signed copy of the prescribed information with your records.</t>
        </is>
      </c>
    </row>
    <row r="27" ht="12" customHeight="1"/>
    <row r="28" ht="23" customHeight="1">
      <c r="B28" s="32" t="inlineStr">
        <is>
          <t>Removing the footer credit</t>
        </is>
      </c>
    </row>
    <row r="29" ht="4" customHeight="1"/>
    <row r="30" ht="49.5" customHeight="1">
      <c r="B30" s="33" t="inlineStr">
        <is>
          <t>The small aligned.tax credit prints in the page footer. You are welcome to keep it. To remove it, go to Page Layout, then Page Setup, then the Header/Footer tab.</t>
        </is>
      </c>
    </row>
    <row r="31" ht="12" customHeight="1"/>
    <row r="32" ht="23" customHeight="1">
      <c r="B32" s="32" t="inlineStr">
        <is>
          <t>Notes</t>
        </is>
      </c>
    </row>
    <row r="33" ht="4" customHeight="1"/>
    <row r="34" ht="34" customHeight="1">
      <c r="B34" s="33" t="inlineStr">
        <is>
          <t>Blue cells are your inputs. White cells are calculated and update automatically, so do not type over them.</t>
        </is>
      </c>
    </row>
    <row r="35" ht="5" customHeight="1"/>
    <row r="36" ht="49.5" customHeight="1">
      <c r="B36" s="33" t="inlineStr">
        <is>
          <t>The sheets are protected so only the blue cells can be edited. No password is set, so you can unprotect a sheet from the Review tab if you want to change the layout.</t>
        </is>
      </c>
    </row>
    <row r="37" ht="5" customHeight="1"/>
    <row r="38" ht="34" customHeight="1">
      <c r="B38" s="33" t="inlineStr">
        <is>
          <t>The Settings tab holds the deadline and cap rules in blue cells, so you can update them in one place.</t>
        </is>
      </c>
    </row>
    <row r="39" ht="12" customHeight="1"/>
    <row r="40" ht="18.5" customHeight="1">
      <c r="B40" s="31" t="inlineStr">
        <is>
          <t>Free template from</t>
        </is>
      </c>
    </row>
    <row r="41" ht="22" customHeight="1">
      <c r="B41" s="34" t="inlineStr">
        <is>
          <t>aligned.tax</t>
        </is>
      </c>
    </row>
    <row r="42" ht="18.5" customHeight="1">
      <c r="B42" s="31" t="inlineStr">
        <is>
          <t>Free spreadsheet templates for UK small businesses, sole traders and landlords.</t>
        </is>
      </c>
    </row>
    <row r="43" ht="8" customHeight="1"/>
    <row r="44" ht="18.5" customHeight="1">
      <c r="B44" s="31" t="inlineStr">
        <is>
          <t>Ready for Making Tax Digital?</t>
        </is>
      </c>
    </row>
    <row r="45" ht="22" customHeight="1">
      <c r="B45" s="34" t="inlineStr">
        <is>
          <t>aligned.tax</t>
        </is>
      </c>
    </row>
    <row r="46" ht="18.5" customHeight="1">
      <c r="B46" s="31" t="inlineStr">
        <is>
          <t>Submit your MTD for Income Tax quarterly updates to HMRC straight from your spreadsheet.</t>
        </is>
      </c>
    </row>
    <row r="47" ht="14" customHeight="1"/>
    <row r="48" ht="40.5" customHeight="1">
      <c r="B48" s="35"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41" r:id="rId1"/>
    <hyperlink xmlns:r="http://schemas.openxmlformats.org/officeDocument/2006/relationships" ref="B45" r:id="rId2"/>
  </hyperlinks>
  <pageMargins left="0.75" right="0.75" top="1" bottom="1" header="0.511811023622047" footer="0.511811023622047"/>
  <pageSetup orientation="portrait" paperSize="9" fitToHeight="1" fitToWidth="1" horizontalDpi="300" verticalDpi="300"/>
</worksheet>
</file>

<file path=xl/worksheets/sheet2.xml><?xml version="1.0" encoding="utf-8"?>
<worksheet xmlns="http://schemas.openxmlformats.org/spreadsheetml/2006/main">
  <sheetPr>
    <tabColor rgb="001E40AF"/>
    <outlinePr summaryBelow="1" summaryRight="1"/>
    <pageSetUpPr fitToPage="1"/>
  </sheetPr>
  <dimension ref="A1:R34"/>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2.5" customWidth="1" min="1" max="1"/>
    <col width="28" customWidth="1" min="2" max="2"/>
    <col width="18" customWidth="1" min="3" max="3"/>
    <col width="14" customWidth="1" min="4" max="4"/>
    <col width="14" customWidth="1" min="5" max="5"/>
    <col width="14" customWidth="1" min="6" max="6"/>
    <col width="11" customWidth="1" min="7" max="7"/>
    <col width="13" customWidth="1" min="8" max="8"/>
    <col width="37.2" customWidth="1" min="9" max="9"/>
    <col width="15" customWidth="1" min="10" max="10"/>
    <col width="13" customWidth="1" min="11" max="11"/>
    <col width="14" customWidth="1" min="12" max="12"/>
    <col width="14" customWidth="1" min="13" max="13"/>
    <col width="15" customWidth="1" min="14" max="14"/>
    <col width="13" customWidth="1" min="15" max="15"/>
    <col width="24" customWidth="1" min="16" max="16"/>
    <col width="15" customWidth="1" min="17" max="17"/>
    <col width="14" customWidth="1" min="18" max="18"/>
  </cols>
  <sheetData>
    <row r="1" ht="8" customHeight="1"/>
    <row r="2" ht="32" customHeight="1">
      <c r="B2" s="36" t="inlineStr">
        <is>
          <t>Tenant Deposit Tracker</t>
        </is>
      </c>
      <c r="O2" s="37" t="inlineStr">
        <is>
          <t>Add your logo here</t>
        </is>
      </c>
      <c r="P2" s="38" t="n"/>
      <c r="Q2" s="38" t="n"/>
      <c r="R2" s="38" t="n"/>
    </row>
    <row r="3" ht="24" customHeight="1">
      <c r="B3" s="39" t="inlineStr">
        <is>
          <t>Landlord name:</t>
        </is>
      </c>
      <c r="C3" s="40" t="n"/>
      <c r="D3" s="40" t="n"/>
      <c r="E3" s="40" t="n"/>
      <c r="O3" s="38" t="n"/>
      <c r="P3" s="38" t="n"/>
      <c r="Q3" s="38" t="n"/>
      <c r="R3" s="38" t="n"/>
    </row>
    <row r="4" ht="6" customHeight="1"/>
    <row r="5" ht="10" customHeight="1"/>
    <row r="6" ht="20" customHeight="1">
      <c r="B6" s="41" t="inlineStr">
        <is>
          <t>DEPOSITS HELD</t>
        </is>
      </c>
      <c r="C6" s="42" t="n"/>
      <c r="D6" s="42" t="n"/>
      <c r="E6" s="41" t="inlineStr">
        <is>
          <t>VALUE HELD</t>
        </is>
      </c>
      <c r="F6" s="42" t="n"/>
      <c r="G6" s="42" t="n"/>
      <c r="H6" s="42" t="n"/>
      <c r="I6" s="41" t="inlineStr">
        <is>
          <t>RETURNED TO TENANTS</t>
        </is>
      </c>
      <c r="J6" s="42" t="n"/>
      <c r="K6" s="42" t="n"/>
      <c r="L6" s="42" t="n"/>
      <c r="M6" s="43" t="inlineStr">
        <is>
          <t>LATE OR OVER CAP</t>
        </is>
      </c>
      <c r="N6" s="44" t="n"/>
      <c r="O6" s="44" t="n"/>
      <c r="P6" s="44" t="n"/>
      <c r="Q6" s="44" t="n"/>
      <c r="R6" s="44" t="n"/>
    </row>
    <row r="7" ht="36" customHeight="1">
      <c r="B7" s="45">
        <f>COUNTIF(R9:R28,"Held")+COUNTIF(R9:R28,"In dispute")</f>
        <v/>
      </c>
      <c r="C7" s="42" t="n"/>
      <c r="D7" s="42" t="n"/>
      <c r="E7" s="46">
        <f>SUMIF(R9:R28,"Held",E9:E28)+SUMIF(R9:R28,"In dispute",E9:E28)</f>
        <v/>
      </c>
      <c r="F7" s="42" t="n"/>
      <c r="G7" s="42" t="n"/>
      <c r="H7" s="42" t="n"/>
      <c r="I7" s="46">
        <f>SUMIF(R9:R28,"Returned",Q9:Q28)</f>
        <v/>
      </c>
      <c r="J7" s="42" t="n"/>
      <c r="K7" s="42" t="n"/>
      <c r="L7" s="42" t="n"/>
      <c r="M7" s="47">
        <f>COUNTIF(N9:N28,"LATE*")+COUNTIF(G9:G28,"Over cap")</f>
        <v/>
      </c>
      <c r="N7" s="44" t="n"/>
      <c r="O7" s="44" t="n"/>
      <c r="P7" s="44" t="n"/>
      <c r="Q7" s="44" t="n"/>
      <c r="R7" s="44" t="n"/>
    </row>
    <row r="8" ht="48" customHeight="1">
      <c r="B8" s="48" t="inlineStr">
        <is>
          <t>Property address</t>
        </is>
      </c>
      <c r="C8" s="48" t="inlineStr">
        <is>
          <t>Tenant name</t>
        </is>
      </c>
      <c r="D8" s="48" t="inlineStr">
        <is>
          <t>Monthly rent £</t>
        </is>
      </c>
      <c r="E8" s="48" t="inlineStr">
        <is>
          <t>Deposit £</t>
        </is>
      </c>
      <c r="F8" s="48" t="inlineStr">
        <is>
          <t>Deposit cap £</t>
        </is>
      </c>
      <c r="G8" s="48" t="inlineStr">
        <is>
          <t>Within cap?</t>
        </is>
      </c>
      <c r="H8" s="48" t="inlineStr">
        <is>
          <t>Deposit received</t>
        </is>
      </c>
      <c r="I8" s="48" t="inlineStr">
        <is>
          <t>Deposit scheme</t>
        </is>
      </c>
      <c r="J8" s="48" t="inlineStr">
        <is>
          <t>Scheme reference</t>
        </is>
      </c>
      <c r="K8" s="48" t="inlineStr">
        <is>
          <t>Date protected</t>
        </is>
      </c>
      <c r="L8" s="48" t="inlineStr">
        <is>
          <t>Prescribed info given</t>
        </is>
      </c>
      <c r="M8" s="48" t="inlineStr">
        <is>
          <t>Protect and inform by</t>
        </is>
      </c>
      <c r="N8" s="48" t="inlineStr">
        <is>
          <t>On time?</t>
        </is>
      </c>
      <c r="O8" s="48" t="inlineStr">
        <is>
          <t>Deductions £</t>
        </is>
      </c>
      <c r="P8" s="48" t="inlineStr">
        <is>
          <t>Reason for deductions</t>
        </is>
      </c>
      <c r="Q8" s="48" t="inlineStr">
        <is>
          <t>Balance to return £</t>
        </is>
      </c>
      <c r="R8" s="48" t="inlineStr">
        <is>
          <t>Status</t>
        </is>
      </c>
    </row>
    <row r="9" ht="22" customHeight="1">
      <c r="B9" s="40" t="n"/>
      <c r="C9" s="40" t="n"/>
      <c r="D9" s="49" t="n"/>
      <c r="E9" s="49" t="n"/>
      <c r="F9" s="50">
        <f>IF(OR($D9="",$D9*12&gt;=Settings!$C$10),"",ROUNDDOWN($D9*12/Settings!$C$11*IF($D9*12&gt;=Settings!$C$9,Settings!$C$8,Settings!$C$7),2))</f>
        <v/>
      </c>
      <c r="G9" s="51">
        <f>IF(OR($D9="",$E9=""),"",IF($D9*12&gt;=Settings!$C$10,"Check",IF($E9&lt;=$F9,"Yes","Over cap")))</f>
        <v/>
      </c>
      <c r="H9" s="52" t="n"/>
      <c r="I9" s="40" t="n"/>
      <c r="J9" s="40" t="n"/>
      <c r="K9" s="52" t="n"/>
      <c r="L9" s="52" t="n"/>
      <c r="M9" s="53">
        <f>IF($H9="","",$H9+Settings!$C$6-1)</f>
        <v/>
      </c>
      <c r="N9" s="51">
        <f>IF($H9="","",IF(AND($K9&lt;&gt;"",$L9&lt;&gt;""),IF(MAX($K9,$L9)&lt;=$M9,"Yes","LATE - done late"),IF(TODAY()&gt;$M9,"LATE - not done","Not done yet")))</f>
        <v/>
      </c>
      <c r="O9" s="49" t="n"/>
      <c r="P9" s="40" t="n"/>
      <c r="Q9" s="50">
        <f>IF($E9="","",$E9-N($O9))</f>
        <v/>
      </c>
      <c r="R9" s="40" t="n"/>
    </row>
    <row r="10" ht="22" customHeight="1">
      <c r="B10" s="40" t="n"/>
      <c r="C10" s="40" t="n"/>
      <c r="D10" s="49" t="n"/>
      <c r="E10" s="49" t="n"/>
      <c r="F10" s="50">
        <f>IF(OR($D10="",$D10*12&gt;=Settings!$C$10),"",ROUNDDOWN($D10*12/Settings!$C$11*IF($D10*12&gt;=Settings!$C$9,Settings!$C$8,Settings!$C$7),2))</f>
        <v/>
      </c>
      <c r="G10" s="51">
        <f>IF(OR($D10="",$E10=""),"",IF($D10*12&gt;=Settings!$C$10,"Check",IF($E10&lt;=$F10,"Yes","Over cap")))</f>
        <v/>
      </c>
      <c r="H10" s="52" t="n"/>
      <c r="I10" s="40" t="n"/>
      <c r="J10" s="40" t="n"/>
      <c r="K10" s="52" t="n"/>
      <c r="L10" s="52" t="n"/>
      <c r="M10" s="53">
        <f>IF($H10="","",$H10+Settings!$C$6-1)</f>
        <v/>
      </c>
      <c r="N10" s="51">
        <f>IF($H10="","",IF(AND($K10&lt;&gt;"",$L10&lt;&gt;""),IF(MAX($K10,$L10)&lt;=$M10,"Yes","LATE - done late"),IF(TODAY()&gt;$M10,"LATE - not done","Not done yet")))</f>
        <v/>
      </c>
      <c r="O10" s="49" t="n"/>
      <c r="P10" s="40" t="n"/>
      <c r="Q10" s="50">
        <f>IF($E10="","",$E10-N($O10))</f>
        <v/>
      </c>
      <c r="R10" s="40" t="n"/>
    </row>
    <row r="11" ht="22" customHeight="1">
      <c r="B11" s="40" t="n"/>
      <c r="C11" s="40" t="n"/>
      <c r="D11" s="49" t="n"/>
      <c r="E11" s="49" t="n"/>
      <c r="F11" s="50">
        <f>IF(OR($D11="",$D11*12&gt;=Settings!$C$10),"",ROUNDDOWN($D11*12/Settings!$C$11*IF($D11*12&gt;=Settings!$C$9,Settings!$C$8,Settings!$C$7),2))</f>
        <v/>
      </c>
      <c r="G11" s="51">
        <f>IF(OR($D11="",$E11=""),"",IF($D11*12&gt;=Settings!$C$10,"Check",IF($E11&lt;=$F11,"Yes","Over cap")))</f>
        <v/>
      </c>
      <c r="H11" s="52" t="n"/>
      <c r="I11" s="40" t="n"/>
      <c r="J11" s="40" t="n"/>
      <c r="K11" s="52" t="n"/>
      <c r="L11" s="52" t="n"/>
      <c r="M11" s="53">
        <f>IF($H11="","",$H11+Settings!$C$6-1)</f>
        <v/>
      </c>
      <c r="N11" s="51">
        <f>IF($H11="","",IF(AND($K11&lt;&gt;"",$L11&lt;&gt;""),IF(MAX($K11,$L11)&lt;=$M11,"Yes","LATE - done late"),IF(TODAY()&gt;$M11,"LATE - not done","Not done yet")))</f>
        <v/>
      </c>
      <c r="O11" s="49" t="n"/>
      <c r="P11" s="40" t="n"/>
      <c r="Q11" s="50">
        <f>IF($E11="","",$E11-N($O11))</f>
        <v/>
      </c>
      <c r="R11" s="40" t="n"/>
    </row>
    <row r="12" ht="22" customHeight="1">
      <c r="B12" s="40" t="n"/>
      <c r="C12" s="40" t="n"/>
      <c r="D12" s="49" t="n"/>
      <c r="E12" s="49" t="n"/>
      <c r="F12" s="50">
        <f>IF(OR($D12="",$D12*12&gt;=Settings!$C$10),"",ROUNDDOWN($D12*12/Settings!$C$11*IF($D12*12&gt;=Settings!$C$9,Settings!$C$8,Settings!$C$7),2))</f>
        <v/>
      </c>
      <c r="G12" s="51">
        <f>IF(OR($D12="",$E12=""),"",IF($D12*12&gt;=Settings!$C$10,"Check",IF($E12&lt;=$F12,"Yes","Over cap")))</f>
        <v/>
      </c>
      <c r="H12" s="52" t="n"/>
      <c r="I12" s="40" t="n"/>
      <c r="J12" s="40" t="n"/>
      <c r="K12" s="52" t="n"/>
      <c r="L12" s="52" t="n"/>
      <c r="M12" s="53">
        <f>IF($H12="","",$H12+Settings!$C$6-1)</f>
        <v/>
      </c>
      <c r="N12" s="51">
        <f>IF($H12="","",IF(AND($K12&lt;&gt;"",$L12&lt;&gt;""),IF(MAX($K12,$L12)&lt;=$M12,"Yes","LATE - done late"),IF(TODAY()&gt;$M12,"LATE - not done","Not done yet")))</f>
        <v/>
      </c>
      <c r="O12" s="49" t="n"/>
      <c r="P12" s="40" t="n"/>
      <c r="Q12" s="50">
        <f>IF($E12="","",$E12-N($O12))</f>
        <v/>
      </c>
      <c r="R12" s="40" t="n"/>
    </row>
    <row r="13" ht="22" customHeight="1">
      <c r="B13" s="40" t="n"/>
      <c r="C13" s="40" t="n"/>
      <c r="D13" s="49" t="n"/>
      <c r="E13" s="49" t="n"/>
      <c r="F13" s="50">
        <f>IF(OR($D13="",$D13*12&gt;=Settings!$C$10),"",ROUNDDOWN($D13*12/Settings!$C$11*IF($D13*12&gt;=Settings!$C$9,Settings!$C$8,Settings!$C$7),2))</f>
        <v/>
      </c>
      <c r="G13" s="51">
        <f>IF(OR($D13="",$E13=""),"",IF($D13*12&gt;=Settings!$C$10,"Check",IF($E13&lt;=$F13,"Yes","Over cap")))</f>
        <v/>
      </c>
      <c r="H13" s="52" t="n"/>
      <c r="I13" s="40" t="n"/>
      <c r="J13" s="40" t="n"/>
      <c r="K13" s="52" t="n"/>
      <c r="L13" s="52" t="n"/>
      <c r="M13" s="53">
        <f>IF($H13="","",$H13+Settings!$C$6-1)</f>
        <v/>
      </c>
      <c r="N13" s="51">
        <f>IF($H13="","",IF(AND($K13&lt;&gt;"",$L13&lt;&gt;""),IF(MAX($K13,$L13)&lt;=$M13,"Yes","LATE - done late"),IF(TODAY()&gt;$M13,"LATE - not done","Not done yet")))</f>
        <v/>
      </c>
      <c r="O13" s="49" t="n"/>
      <c r="P13" s="40" t="n"/>
      <c r="Q13" s="50">
        <f>IF($E13="","",$E13-N($O13))</f>
        <v/>
      </c>
      <c r="R13" s="40" t="n"/>
    </row>
    <row r="14" ht="22" customHeight="1">
      <c r="B14" s="40" t="n"/>
      <c r="C14" s="40" t="n"/>
      <c r="D14" s="49" t="n"/>
      <c r="E14" s="49" t="n"/>
      <c r="F14" s="50">
        <f>IF(OR($D14="",$D14*12&gt;=Settings!$C$10),"",ROUNDDOWN($D14*12/Settings!$C$11*IF($D14*12&gt;=Settings!$C$9,Settings!$C$8,Settings!$C$7),2))</f>
        <v/>
      </c>
      <c r="G14" s="51">
        <f>IF(OR($D14="",$E14=""),"",IF($D14*12&gt;=Settings!$C$10,"Check",IF($E14&lt;=$F14,"Yes","Over cap")))</f>
        <v/>
      </c>
      <c r="H14" s="52" t="n"/>
      <c r="I14" s="40" t="n"/>
      <c r="J14" s="40" t="n"/>
      <c r="K14" s="52" t="n"/>
      <c r="L14" s="52" t="n"/>
      <c r="M14" s="53">
        <f>IF($H14="","",$H14+Settings!$C$6-1)</f>
        <v/>
      </c>
      <c r="N14" s="51">
        <f>IF($H14="","",IF(AND($K14&lt;&gt;"",$L14&lt;&gt;""),IF(MAX($K14,$L14)&lt;=$M14,"Yes","LATE - done late"),IF(TODAY()&gt;$M14,"LATE - not done","Not done yet")))</f>
        <v/>
      </c>
      <c r="O14" s="49" t="n"/>
      <c r="P14" s="40" t="n"/>
      <c r="Q14" s="50">
        <f>IF($E14="","",$E14-N($O14))</f>
        <v/>
      </c>
      <c r="R14" s="40" t="n"/>
    </row>
    <row r="15" ht="22" customHeight="1">
      <c r="B15" s="40" t="n"/>
      <c r="C15" s="40" t="n"/>
      <c r="D15" s="49" t="n"/>
      <c r="E15" s="49" t="n"/>
      <c r="F15" s="50">
        <f>IF(OR($D15="",$D15*12&gt;=Settings!$C$10),"",ROUNDDOWN($D15*12/Settings!$C$11*IF($D15*12&gt;=Settings!$C$9,Settings!$C$8,Settings!$C$7),2))</f>
        <v/>
      </c>
      <c r="G15" s="51">
        <f>IF(OR($D15="",$E15=""),"",IF($D15*12&gt;=Settings!$C$10,"Check",IF($E15&lt;=$F15,"Yes","Over cap")))</f>
        <v/>
      </c>
      <c r="H15" s="52" t="n"/>
      <c r="I15" s="40" t="n"/>
      <c r="J15" s="40" t="n"/>
      <c r="K15" s="52" t="n"/>
      <c r="L15" s="52" t="n"/>
      <c r="M15" s="53">
        <f>IF($H15="","",$H15+Settings!$C$6-1)</f>
        <v/>
      </c>
      <c r="N15" s="51">
        <f>IF($H15="","",IF(AND($K15&lt;&gt;"",$L15&lt;&gt;""),IF(MAX($K15,$L15)&lt;=$M15,"Yes","LATE - done late"),IF(TODAY()&gt;$M15,"LATE - not done","Not done yet")))</f>
        <v/>
      </c>
      <c r="O15" s="49" t="n"/>
      <c r="P15" s="40" t="n"/>
      <c r="Q15" s="50">
        <f>IF($E15="","",$E15-N($O15))</f>
        <v/>
      </c>
      <c r="R15" s="40" t="n"/>
    </row>
    <row r="16" ht="22" customHeight="1">
      <c r="B16" s="40" t="n"/>
      <c r="C16" s="40" t="n"/>
      <c r="D16" s="49" t="n"/>
      <c r="E16" s="49" t="n"/>
      <c r="F16" s="50">
        <f>IF(OR($D16="",$D16*12&gt;=Settings!$C$10),"",ROUNDDOWN($D16*12/Settings!$C$11*IF($D16*12&gt;=Settings!$C$9,Settings!$C$8,Settings!$C$7),2))</f>
        <v/>
      </c>
      <c r="G16" s="51">
        <f>IF(OR($D16="",$E16=""),"",IF($D16*12&gt;=Settings!$C$10,"Check",IF($E16&lt;=$F16,"Yes","Over cap")))</f>
        <v/>
      </c>
      <c r="H16" s="52" t="n"/>
      <c r="I16" s="40" t="n"/>
      <c r="J16" s="40" t="n"/>
      <c r="K16" s="52" t="n"/>
      <c r="L16" s="52" t="n"/>
      <c r="M16" s="53">
        <f>IF($H16="","",$H16+Settings!$C$6-1)</f>
        <v/>
      </c>
      <c r="N16" s="51">
        <f>IF($H16="","",IF(AND($K16&lt;&gt;"",$L16&lt;&gt;""),IF(MAX($K16,$L16)&lt;=$M16,"Yes","LATE - done late"),IF(TODAY()&gt;$M16,"LATE - not done","Not done yet")))</f>
        <v/>
      </c>
      <c r="O16" s="49" t="n"/>
      <c r="P16" s="40" t="n"/>
      <c r="Q16" s="50">
        <f>IF($E16="","",$E16-N($O16))</f>
        <v/>
      </c>
      <c r="R16" s="40" t="n"/>
    </row>
    <row r="17" ht="22" customHeight="1">
      <c r="B17" s="40" t="n"/>
      <c r="C17" s="40" t="n"/>
      <c r="D17" s="49" t="n"/>
      <c r="E17" s="49" t="n"/>
      <c r="F17" s="50">
        <f>IF(OR($D17="",$D17*12&gt;=Settings!$C$10),"",ROUNDDOWN($D17*12/Settings!$C$11*IF($D17*12&gt;=Settings!$C$9,Settings!$C$8,Settings!$C$7),2))</f>
        <v/>
      </c>
      <c r="G17" s="51">
        <f>IF(OR($D17="",$E17=""),"",IF($D17*12&gt;=Settings!$C$10,"Check",IF($E17&lt;=$F17,"Yes","Over cap")))</f>
        <v/>
      </c>
      <c r="H17" s="52" t="n"/>
      <c r="I17" s="40" t="n"/>
      <c r="J17" s="40" t="n"/>
      <c r="K17" s="52" t="n"/>
      <c r="L17" s="52" t="n"/>
      <c r="M17" s="53">
        <f>IF($H17="","",$H17+Settings!$C$6-1)</f>
        <v/>
      </c>
      <c r="N17" s="51">
        <f>IF($H17="","",IF(AND($K17&lt;&gt;"",$L17&lt;&gt;""),IF(MAX($K17,$L17)&lt;=$M17,"Yes","LATE - done late"),IF(TODAY()&gt;$M17,"LATE - not done","Not done yet")))</f>
        <v/>
      </c>
      <c r="O17" s="49" t="n"/>
      <c r="P17" s="40" t="n"/>
      <c r="Q17" s="50">
        <f>IF($E17="","",$E17-N($O17))</f>
        <v/>
      </c>
      <c r="R17" s="40" t="n"/>
    </row>
    <row r="18" ht="22" customHeight="1">
      <c r="B18" s="40" t="n"/>
      <c r="C18" s="40" t="n"/>
      <c r="D18" s="49" t="n"/>
      <c r="E18" s="49" t="n"/>
      <c r="F18" s="50">
        <f>IF(OR($D18="",$D18*12&gt;=Settings!$C$10),"",ROUNDDOWN($D18*12/Settings!$C$11*IF($D18*12&gt;=Settings!$C$9,Settings!$C$8,Settings!$C$7),2))</f>
        <v/>
      </c>
      <c r="G18" s="51">
        <f>IF(OR($D18="",$E18=""),"",IF($D18*12&gt;=Settings!$C$10,"Check",IF($E18&lt;=$F18,"Yes","Over cap")))</f>
        <v/>
      </c>
      <c r="H18" s="52" t="n"/>
      <c r="I18" s="40" t="n"/>
      <c r="J18" s="40" t="n"/>
      <c r="K18" s="52" t="n"/>
      <c r="L18" s="52" t="n"/>
      <c r="M18" s="53">
        <f>IF($H18="","",$H18+Settings!$C$6-1)</f>
        <v/>
      </c>
      <c r="N18" s="51">
        <f>IF($H18="","",IF(AND($K18&lt;&gt;"",$L18&lt;&gt;""),IF(MAX($K18,$L18)&lt;=$M18,"Yes","LATE - done late"),IF(TODAY()&gt;$M18,"LATE - not done","Not done yet")))</f>
        <v/>
      </c>
      <c r="O18" s="49" t="n"/>
      <c r="P18" s="40" t="n"/>
      <c r="Q18" s="50">
        <f>IF($E18="","",$E18-N($O18))</f>
        <v/>
      </c>
      <c r="R18" s="40" t="n"/>
    </row>
    <row r="19" ht="22" customHeight="1">
      <c r="B19" s="40" t="n"/>
      <c r="C19" s="40" t="n"/>
      <c r="D19" s="49" t="n"/>
      <c r="E19" s="49" t="n"/>
      <c r="F19" s="50">
        <f>IF(OR($D19="",$D19*12&gt;=Settings!$C$10),"",ROUNDDOWN($D19*12/Settings!$C$11*IF($D19*12&gt;=Settings!$C$9,Settings!$C$8,Settings!$C$7),2))</f>
        <v/>
      </c>
      <c r="G19" s="51">
        <f>IF(OR($D19="",$E19=""),"",IF($D19*12&gt;=Settings!$C$10,"Check",IF($E19&lt;=$F19,"Yes","Over cap")))</f>
        <v/>
      </c>
      <c r="H19" s="52" t="n"/>
      <c r="I19" s="40" t="n"/>
      <c r="J19" s="40" t="n"/>
      <c r="K19" s="52" t="n"/>
      <c r="L19" s="52" t="n"/>
      <c r="M19" s="53">
        <f>IF($H19="","",$H19+Settings!$C$6-1)</f>
        <v/>
      </c>
      <c r="N19" s="51">
        <f>IF($H19="","",IF(AND($K19&lt;&gt;"",$L19&lt;&gt;""),IF(MAX($K19,$L19)&lt;=$M19,"Yes","LATE - done late"),IF(TODAY()&gt;$M19,"LATE - not done","Not done yet")))</f>
        <v/>
      </c>
      <c r="O19" s="49" t="n"/>
      <c r="P19" s="40" t="n"/>
      <c r="Q19" s="50">
        <f>IF($E19="","",$E19-N($O19))</f>
        <v/>
      </c>
      <c r="R19" s="40" t="n"/>
    </row>
    <row r="20" ht="22" customHeight="1">
      <c r="B20" s="40" t="n"/>
      <c r="C20" s="40" t="n"/>
      <c r="D20" s="49" t="n"/>
      <c r="E20" s="49" t="n"/>
      <c r="F20" s="50">
        <f>IF(OR($D20="",$D20*12&gt;=Settings!$C$10),"",ROUNDDOWN($D20*12/Settings!$C$11*IF($D20*12&gt;=Settings!$C$9,Settings!$C$8,Settings!$C$7),2))</f>
        <v/>
      </c>
      <c r="G20" s="51">
        <f>IF(OR($D20="",$E20=""),"",IF($D20*12&gt;=Settings!$C$10,"Check",IF($E20&lt;=$F20,"Yes","Over cap")))</f>
        <v/>
      </c>
      <c r="H20" s="52" t="n"/>
      <c r="I20" s="40" t="n"/>
      <c r="J20" s="40" t="n"/>
      <c r="K20" s="52" t="n"/>
      <c r="L20" s="52" t="n"/>
      <c r="M20" s="53">
        <f>IF($H20="","",$H20+Settings!$C$6-1)</f>
        <v/>
      </c>
      <c r="N20" s="51">
        <f>IF($H20="","",IF(AND($K20&lt;&gt;"",$L20&lt;&gt;""),IF(MAX($K20,$L20)&lt;=$M20,"Yes","LATE - done late"),IF(TODAY()&gt;$M20,"LATE - not done","Not done yet")))</f>
        <v/>
      </c>
      <c r="O20" s="49" t="n"/>
      <c r="P20" s="40" t="n"/>
      <c r="Q20" s="50">
        <f>IF($E20="","",$E20-N($O20))</f>
        <v/>
      </c>
      <c r="R20" s="40" t="n"/>
    </row>
    <row r="21" ht="22" customHeight="1">
      <c r="B21" s="40" t="n"/>
      <c r="C21" s="40" t="n"/>
      <c r="D21" s="49" t="n"/>
      <c r="E21" s="49" t="n"/>
      <c r="F21" s="50">
        <f>IF(OR($D21="",$D21*12&gt;=Settings!$C$10),"",ROUNDDOWN($D21*12/Settings!$C$11*IF($D21*12&gt;=Settings!$C$9,Settings!$C$8,Settings!$C$7),2))</f>
        <v/>
      </c>
      <c r="G21" s="51">
        <f>IF(OR($D21="",$E21=""),"",IF($D21*12&gt;=Settings!$C$10,"Check",IF($E21&lt;=$F21,"Yes","Over cap")))</f>
        <v/>
      </c>
      <c r="H21" s="52" t="n"/>
      <c r="I21" s="40" t="n"/>
      <c r="J21" s="40" t="n"/>
      <c r="K21" s="52" t="n"/>
      <c r="L21" s="52" t="n"/>
      <c r="M21" s="53">
        <f>IF($H21="","",$H21+Settings!$C$6-1)</f>
        <v/>
      </c>
      <c r="N21" s="51">
        <f>IF($H21="","",IF(AND($K21&lt;&gt;"",$L21&lt;&gt;""),IF(MAX($K21,$L21)&lt;=$M21,"Yes","LATE - done late"),IF(TODAY()&gt;$M21,"LATE - not done","Not done yet")))</f>
        <v/>
      </c>
      <c r="O21" s="49" t="n"/>
      <c r="P21" s="40" t="n"/>
      <c r="Q21" s="50">
        <f>IF($E21="","",$E21-N($O21))</f>
        <v/>
      </c>
      <c r="R21" s="40" t="n"/>
    </row>
    <row r="22" ht="22" customHeight="1">
      <c r="B22" s="40" t="n"/>
      <c r="C22" s="40" t="n"/>
      <c r="D22" s="49" t="n"/>
      <c r="E22" s="49" t="n"/>
      <c r="F22" s="50">
        <f>IF(OR($D22="",$D22*12&gt;=Settings!$C$10),"",ROUNDDOWN($D22*12/Settings!$C$11*IF($D22*12&gt;=Settings!$C$9,Settings!$C$8,Settings!$C$7),2))</f>
        <v/>
      </c>
      <c r="G22" s="51">
        <f>IF(OR($D22="",$E22=""),"",IF($D22*12&gt;=Settings!$C$10,"Check",IF($E22&lt;=$F22,"Yes","Over cap")))</f>
        <v/>
      </c>
      <c r="H22" s="52" t="n"/>
      <c r="I22" s="40" t="n"/>
      <c r="J22" s="40" t="n"/>
      <c r="K22" s="52" t="n"/>
      <c r="L22" s="52" t="n"/>
      <c r="M22" s="53">
        <f>IF($H22="","",$H22+Settings!$C$6-1)</f>
        <v/>
      </c>
      <c r="N22" s="51">
        <f>IF($H22="","",IF(AND($K22&lt;&gt;"",$L22&lt;&gt;""),IF(MAX($K22,$L22)&lt;=$M22,"Yes","LATE - done late"),IF(TODAY()&gt;$M22,"LATE - not done","Not done yet")))</f>
        <v/>
      </c>
      <c r="O22" s="49" t="n"/>
      <c r="P22" s="40" t="n"/>
      <c r="Q22" s="50">
        <f>IF($E22="","",$E22-N($O22))</f>
        <v/>
      </c>
      <c r="R22" s="40" t="n"/>
    </row>
    <row r="23" ht="22" customHeight="1">
      <c r="B23" s="40" t="n"/>
      <c r="C23" s="40" t="n"/>
      <c r="D23" s="49" t="n"/>
      <c r="E23" s="49" t="n"/>
      <c r="F23" s="50">
        <f>IF(OR($D23="",$D23*12&gt;=Settings!$C$10),"",ROUNDDOWN($D23*12/Settings!$C$11*IF($D23*12&gt;=Settings!$C$9,Settings!$C$8,Settings!$C$7),2))</f>
        <v/>
      </c>
      <c r="G23" s="51">
        <f>IF(OR($D23="",$E23=""),"",IF($D23*12&gt;=Settings!$C$10,"Check",IF($E23&lt;=$F23,"Yes","Over cap")))</f>
        <v/>
      </c>
      <c r="H23" s="52" t="n"/>
      <c r="I23" s="40" t="n"/>
      <c r="J23" s="40" t="n"/>
      <c r="K23" s="52" t="n"/>
      <c r="L23" s="52" t="n"/>
      <c r="M23" s="53">
        <f>IF($H23="","",$H23+Settings!$C$6-1)</f>
        <v/>
      </c>
      <c r="N23" s="51">
        <f>IF($H23="","",IF(AND($K23&lt;&gt;"",$L23&lt;&gt;""),IF(MAX($K23,$L23)&lt;=$M23,"Yes","LATE - done late"),IF(TODAY()&gt;$M23,"LATE - not done","Not done yet")))</f>
        <v/>
      </c>
      <c r="O23" s="49" t="n"/>
      <c r="P23" s="40" t="n"/>
      <c r="Q23" s="50">
        <f>IF($E23="","",$E23-N($O23))</f>
        <v/>
      </c>
      <c r="R23" s="40" t="n"/>
    </row>
    <row r="24" ht="22" customHeight="1">
      <c r="B24" s="40" t="n"/>
      <c r="C24" s="40" t="n"/>
      <c r="D24" s="49" t="n"/>
      <c r="E24" s="49" t="n"/>
      <c r="F24" s="50">
        <f>IF(OR($D24="",$D24*12&gt;=Settings!$C$10),"",ROUNDDOWN($D24*12/Settings!$C$11*IF($D24*12&gt;=Settings!$C$9,Settings!$C$8,Settings!$C$7),2))</f>
        <v/>
      </c>
      <c r="G24" s="51">
        <f>IF(OR($D24="",$E24=""),"",IF($D24*12&gt;=Settings!$C$10,"Check",IF($E24&lt;=$F24,"Yes","Over cap")))</f>
        <v/>
      </c>
      <c r="H24" s="52" t="n"/>
      <c r="I24" s="40" t="n"/>
      <c r="J24" s="40" t="n"/>
      <c r="K24" s="52" t="n"/>
      <c r="L24" s="52" t="n"/>
      <c r="M24" s="53">
        <f>IF($H24="","",$H24+Settings!$C$6-1)</f>
        <v/>
      </c>
      <c r="N24" s="51">
        <f>IF($H24="","",IF(AND($K24&lt;&gt;"",$L24&lt;&gt;""),IF(MAX($K24,$L24)&lt;=$M24,"Yes","LATE - done late"),IF(TODAY()&gt;$M24,"LATE - not done","Not done yet")))</f>
        <v/>
      </c>
      <c r="O24" s="49" t="n"/>
      <c r="P24" s="40" t="n"/>
      <c r="Q24" s="50">
        <f>IF($E24="","",$E24-N($O24))</f>
        <v/>
      </c>
      <c r="R24" s="40" t="n"/>
    </row>
    <row r="25" ht="22" customHeight="1">
      <c r="B25" s="40" t="n"/>
      <c r="C25" s="40" t="n"/>
      <c r="D25" s="49" t="n"/>
      <c r="E25" s="49" t="n"/>
      <c r="F25" s="50">
        <f>IF(OR($D25="",$D25*12&gt;=Settings!$C$10),"",ROUNDDOWN($D25*12/Settings!$C$11*IF($D25*12&gt;=Settings!$C$9,Settings!$C$8,Settings!$C$7),2))</f>
        <v/>
      </c>
      <c r="G25" s="51">
        <f>IF(OR($D25="",$E25=""),"",IF($D25*12&gt;=Settings!$C$10,"Check",IF($E25&lt;=$F25,"Yes","Over cap")))</f>
        <v/>
      </c>
      <c r="H25" s="52" t="n"/>
      <c r="I25" s="40" t="n"/>
      <c r="J25" s="40" t="n"/>
      <c r="K25" s="52" t="n"/>
      <c r="L25" s="52" t="n"/>
      <c r="M25" s="53">
        <f>IF($H25="","",$H25+Settings!$C$6-1)</f>
        <v/>
      </c>
      <c r="N25" s="51">
        <f>IF($H25="","",IF(AND($K25&lt;&gt;"",$L25&lt;&gt;""),IF(MAX($K25,$L25)&lt;=$M25,"Yes","LATE - done late"),IF(TODAY()&gt;$M25,"LATE - not done","Not done yet")))</f>
        <v/>
      </c>
      <c r="O25" s="49" t="n"/>
      <c r="P25" s="40" t="n"/>
      <c r="Q25" s="50">
        <f>IF($E25="","",$E25-N($O25))</f>
        <v/>
      </c>
      <c r="R25" s="40" t="n"/>
    </row>
    <row r="26" ht="22" customHeight="1">
      <c r="B26" s="40" t="n"/>
      <c r="C26" s="40" t="n"/>
      <c r="D26" s="49" t="n"/>
      <c r="E26" s="49" t="n"/>
      <c r="F26" s="50">
        <f>IF(OR($D26="",$D26*12&gt;=Settings!$C$10),"",ROUNDDOWN($D26*12/Settings!$C$11*IF($D26*12&gt;=Settings!$C$9,Settings!$C$8,Settings!$C$7),2))</f>
        <v/>
      </c>
      <c r="G26" s="51">
        <f>IF(OR($D26="",$E26=""),"",IF($D26*12&gt;=Settings!$C$10,"Check",IF($E26&lt;=$F26,"Yes","Over cap")))</f>
        <v/>
      </c>
      <c r="H26" s="52" t="n"/>
      <c r="I26" s="40" t="n"/>
      <c r="J26" s="40" t="n"/>
      <c r="K26" s="52" t="n"/>
      <c r="L26" s="52" t="n"/>
      <c r="M26" s="53">
        <f>IF($H26="","",$H26+Settings!$C$6-1)</f>
        <v/>
      </c>
      <c r="N26" s="51">
        <f>IF($H26="","",IF(AND($K26&lt;&gt;"",$L26&lt;&gt;""),IF(MAX($K26,$L26)&lt;=$M26,"Yes","LATE - done late"),IF(TODAY()&gt;$M26,"LATE - not done","Not done yet")))</f>
        <v/>
      </c>
      <c r="O26" s="49" t="n"/>
      <c r="P26" s="40" t="n"/>
      <c r="Q26" s="50">
        <f>IF($E26="","",$E26-N($O26))</f>
        <v/>
      </c>
      <c r="R26" s="40" t="n"/>
    </row>
    <row r="27" ht="22" customHeight="1">
      <c r="B27" s="40" t="n"/>
      <c r="C27" s="40" t="n"/>
      <c r="D27" s="49" t="n"/>
      <c r="E27" s="49" t="n"/>
      <c r="F27" s="50">
        <f>IF(OR($D27="",$D27*12&gt;=Settings!$C$10),"",ROUNDDOWN($D27*12/Settings!$C$11*IF($D27*12&gt;=Settings!$C$9,Settings!$C$8,Settings!$C$7),2))</f>
        <v/>
      </c>
      <c r="G27" s="51">
        <f>IF(OR($D27="",$E27=""),"",IF($D27*12&gt;=Settings!$C$10,"Check",IF($E27&lt;=$F27,"Yes","Over cap")))</f>
        <v/>
      </c>
      <c r="H27" s="52" t="n"/>
      <c r="I27" s="40" t="n"/>
      <c r="J27" s="40" t="n"/>
      <c r="K27" s="52" t="n"/>
      <c r="L27" s="52" t="n"/>
      <c r="M27" s="53">
        <f>IF($H27="","",$H27+Settings!$C$6-1)</f>
        <v/>
      </c>
      <c r="N27" s="51">
        <f>IF($H27="","",IF(AND($K27&lt;&gt;"",$L27&lt;&gt;""),IF(MAX($K27,$L27)&lt;=$M27,"Yes","LATE - done late"),IF(TODAY()&gt;$M27,"LATE - not done","Not done yet")))</f>
        <v/>
      </c>
      <c r="O27" s="49" t="n"/>
      <c r="P27" s="40" t="n"/>
      <c r="Q27" s="50">
        <f>IF($E27="","",$E27-N($O27))</f>
        <v/>
      </c>
      <c r="R27" s="40" t="n"/>
    </row>
    <row r="28" ht="22" customHeight="1">
      <c r="B28" s="40" t="n"/>
      <c r="C28" s="40" t="n"/>
      <c r="D28" s="49" t="n"/>
      <c r="E28" s="49" t="n"/>
      <c r="F28" s="50">
        <f>IF(OR($D28="",$D28*12&gt;=Settings!$C$10),"",ROUNDDOWN($D28*12/Settings!$C$11*IF($D28*12&gt;=Settings!$C$9,Settings!$C$8,Settings!$C$7),2))</f>
        <v/>
      </c>
      <c r="G28" s="51">
        <f>IF(OR($D28="",$E28=""),"",IF($D28*12&gt;=Settings!$C$10,"Check",IF($E28&lt;=$F28,"Yes","Over cap")))</f>
        <v/>
      </c>
      <c r="H28" s="52" t="n"/>
      <c r="I28" s="40" t="n"/>
      <c r="J28" s="40" t="n"/>
      <c r="K28" s="52" t="n"/>
      <c r="L28" s="52" t="n"/>
      <c r="M28" s="53">
        <f>IF($H28="","",$H28+Settings!$C$6-1)</f>
        <v/>
      </c>
      <c r="N28" s="51">
        <f>IF($H28="","",IF(AND($K28&lt;&gt;"",$L28&lt;&gt;""),IF(MAX($K28,$L28)&lt;=$M28,"Yes","LATE - done late"),IF(TODAY()&gt;$M28,"LATE - not done","Not done yet")))</f>
        <v/>
      </c>
      <c r="O28" s="49" t="n"/>
      <c r="P28" s="40" t="n"/>
      <c r="Q28" s="50">
        <f>IF($E28="","",$E28-N($O28))</f>
        <v/>
      </c>
      <c r="R28" s="40" t="n"/>
    </row>
    <row r="29" ht="8" customHeight="1"/>
    <row r="30" ht="22" customHeight="1">
      <c r="B30" s="54" t="inlineStr">
        <is>
          <t>TOTAL</t>
        </is>
      </c>
      <c r="E30" s="55">
        <f>SUM(E9:E28)</f>
        <v/>
      </c>
      <c r="O30" s="55">
        <f>SUM(O9:O28)</f>
        <v/>
      </c>
      <c r="Q30" s="55">
        <f>SUM(Q9:Q28)</f>
        <v/>
      </c>
    </row>
    <row r="31" ht="8" customHeight="1"/>
    <row r="32" ht="20" customHeight="1">
      <c r="B32" s="56" t="inlineStr">
        <is>
          <t>Self-check: every deposit has a status and deductions do not exceed it</t>
        </is>
      </c>
      <c r="F32" s="57">
        <f>IF(COUNTA(B9:B28)+COUNT(E9:E28)=0,"",IF(AND(ROUND(SUM(E9:E28)-SUMIF(R9:R28,"Held",E9:E28)-SUMIF(R9:R28,"In dispute",E9:E28)-SUMIF(R9:R28,"Returned",E9:E28),2)=0,SUMPRODUCT((B9:B28&lt;&gt;"")*(E9:E28=""))=0,SUMPRODUCT((E9:E28&lt;&gt;"")*(O9:O28&gt;E9:E28))=0),"OK - every deposit has a status and the deductions fit","CHECK - a deposit is missing its amount or status, or deductions are more than the deposit"))</f>
        <v/>
      </c>
    </row>
    <row r="33" ht="8" customHeight="1"/>
    <row r="34" ht="36" customHeight="1">
      <c r="B34" s="58" t="inlineStr">
        <is>
          <t>England rules. Protect the deposit in a government-backed scheme and give the tenant the prescribed information within 30 days, counting the day you receive it. If you do not, a court must order you to pay the tenant between one and three times the deposit. Rules and caps are on the Settings tab. Wales and Scotland differ. This is not legal advice.</t>
        </is>
      </c>
    </row>
  </sheetData>
  <sheetProtection selectLockedCells="0" selectUnlockedCells="0" sheet="1" objects="0" insertRows="1" insertHyperlinks="1" autoFilter="0" scenarios="0" formatColumns="1" deleteColumns="1" insertColumns="1" pivotTables="1" deleteRows="1" formatCells="1" formatRows="1" sort="0"/>
  <autoFilter ref="B8:R8"/>
  <mergeCells count="14">
    <mergeCell ref="F32:R32"/>
    <mergeCell ref="E6:H6"/>
    <mergeCell ref="O2:R3"/>
    <mergeCell ref="I6:L6"/>
    <mergeCell ref="B34:R34"/>
    <mergeCell ref="C3:E3"/>
    <mergeCell ref="E7:H7"/>
    <mergeCell ref="I7:L7"/>
    <mergeCell ref="B2:K2"/>
    <mergeCell ref="M7:R7"/>
    <mergeCell ref="B7:D7"/>
    <mergeCell ref="B6:D6"/>
    <mergeCell ref="M6:R6"/>
    <mergeCell ref="B32:E32"/>
  </mergeCells>
  <conditionalFormatting sqref="N9:N28">
    <cfRule type="expression" priority="1" dxfId="4">
      <formula>LEFT($N9,4)="LATE"</formula>
    </cfRule>
    <cfRule type="expression" priority="2" dxfId="5">
      <formula>$N9="Yes"</formula>
    </cfRule>
    <cfRule type="expression" priority="3" dxfId="6">
      <formula>$N9="Not done yet"</formula>
    </cfRule>
  </conditionalFormatting>
  <conditionalFormatting sqref="G9:G28">
    <cfRule type="expression" priority="4" dxfId="4">
      <formula>$G9="Over cap"</formula>
    </cfRule>
  </conditionalFormatting>
  <conditionalFormatting sqref="F32">
    <cfRule type="expression" priority="5" dxfId="5">
      <formula>LEFT(F32,2)="OK"</formula>
    </cfRule>
    <cfRule type="expression" priority="6" dxfId="4">
      <formula>LEFT(F32,5)="CHECK"</formula>
    </cfRule>
  </conditionalFormatting>
  <dataValidations count="4">
    <dataValidation sqref="I9:I28" showDropDown="0" showInputMessage="0" showErrorMessage="0" allowBlank="1" type="list">
      <formula1>"Deposit Protection Service (DPS),mydeposits,Tenancy Deposit Scheme (TDS)"</formula1>
    </dataValidation>
    <dataValidation sqref="R9:R28" showDropDown="0" showInputMessage="0" showErrorMessage="0" allowBlank="1" type="list">
      <formula1>"Held,In dispute,Returned"</formula1>
    </dataValidation>
    <dataValidation sqref="H9:H28" showDropDown="0" showInputMessage="0" showErrorMessage="1" allowBlank="0" errorTitle="Date needed" error="Enter a date as dd/mm/yyyy." type="date" operator="greaterThan">
      <formula1>1</formula1>
    </dataValidation>
    <dataValidation sqref="K9:L28" showDropDown="0" showInputMessage="0" showErrorMessage="1" allowBlank="0" errorTitle="Date needed" error="Enter a date as dd/mm/yyyy." type="date" operator="greaterThan">
      <formula1>1</formula1>
    </dataValidation>
  </dataValidations>
  <pageMargins left="0.4" right="0.4" top="0.5" bottom="0.7" header="0.5" footer="0.3"/>
  <pageSetup orientation="landscape" paperSize="9" fitToHeight="0" fitToWidth="1"/>
  <headerFooter>
    <oddHeader/>
    <oddFooter>&amp;C&amp;K9CA3AF&amp;9aligned.tax  ·  free templates for UK small businesses  ·  aligned.tax/templates&amp;R&amp;9Page &amp;P of &amp;N</oddFooter>
    <evenHeader/>
    <evenFooter/>
    <firstHeader/>
    <firstFooter/>
  </headerFooter>
</worksheet>
</file>

<file path=xl/worksheets/sheet3.xml><?xml version="1.0" encoding="utf-8"?>
<worksheet xmlns="http://schemas.openxmlformats.org/spreadsheetml/2006/main">
  <sheetPr>
    <tabColor rgb="001E40AF"/>
    <outlinePr summaryBelow="1" summaryRight="1"/>
    <pageSetUpPr fitToPage="1"/>
  </sheetPr>
  <dimension ref="A1:D11"/>
  <sheetViews>
    <sheetView showGridLines="0" workbookViewId="0">
      <selection activeCell="A1" sqref="A1"/>
    </sheetView>
  </sheetViews>
  <sheetFormatPr baseColWidth="8" defaultRowHeight="15"/>
  <cols>
    <col width="2.5" customWidth="1" min="1" max="1"/>
    <col width="60" customWidth="1" min="2" max="2"/>
    <col width="14" customWidth="1" min="3" max="3"/>
    <col width="80" customWidth="1" min="4" max="4"/>
  </cols>
  <sheetData>
    <row r="1"/>
    <row r="2" ht="30" customHeight="1">
      <c r="B2" s="59" t="inlineStr">
        <is>
          <t>Deposit rules (England)</t>
        </is>
      </c>
    </row>
    <row r="3" ht="30" customHeight="1">
      <c r="B3" s="60" t="inlineStr">
        <is>
          <t>Checked against GOV.UK and legislation.gov.uk on 14/10/2026. The tracker reads these cells, so if a rule changes, update the blue cell here once. Wales and Scotland have their own rules.</t>
        </is>
      </c>
    </row>
    <row r="4"/>
    <row r="5" ht="24" customHeight="1">
      <c r="B5" s="48" t="inlineStr">
        <is>
          <t>Setting</t>
        </is>
      </c>
      <c r="C5" s="48" t="inlineStr">
        <is>
          <t>Value</t>
        </is>
      </c>
      <c r="D5" s="48" t="inlineStr">
        <is>
          <t>Where it comes from</t>
        </is>
      </c>
    </row>
    <row r="6" ht="30" customHeight="1">
      <c r="B6" s="61" t="inlineStr">
        <is>
          <t>Days to protect the deposit and give the prescribed information</t>
        </is>
      </c>
      <c r="C6" s="62" t="n">
        <v>30</v>
      </c>
      <c r="D6" s="61" t="inlineStr">
        <is>
          <t>Housing Act 2004 s213: within 30 days beginning with the day the deposit is received.</t>
        </is>
      </c>
    </row>
    <row r="7" ht="30" customHeight="1">
      <c r="B7" s="61" t="inlineStr">
        <is>
          <t>Deposit cap in weeks of rent (annual rent below the threshold)</t>
        </is>
      </c>
      <c r="C7" s="62" t="n">
        <v>5</v>
      </c>
      <c r="D7" s="61" t="inlineStr">
        <is>
          <t>Tenant Fees Act 2019, GOV.UK 'Fees you can charge as part of a tenancy'.</t>
        </is>
      </c>
    </row>
    <row r="8" ht="30" customHeight="1">
      <c r="B8" s="61" t="inlineStr">
        <is>
          <t>Deposit cap in weeks of rent (annual rent at or above the threshold)</t>
        </is>
      </c>
      <c r="C8" s="62" t="n">
        <v>6</v>
      </c>
      <c r="D8" s="61" t="inlineStr">
        <is>
          <t>GOV.UK gives 6 weeks for annual rent between £50,000 and £100,000.</t>
        </is>
      </c>
    </row>
    <row r="9" ht="30" customHeight="1">
      <c r="B9" s="61" t="inlineStr">
        <is>
          <t>Annual rent threshold for the higher cap</t>
        </is>
      </c>
      <c r="C9" s="63" t="n">
        <v>50000</v>
      </c>
      <c r="D9" s="61" t="inlineStr">
        <is>
          <t>GOV.UK 'Fees you can charge as part of a tenancy'.</t>
        </is>
      </c>
    </row>
    <row r="10" ht="30" customHeight="1">
      <c r="B10" s="61" t="inlineStr">
        <is>
          <t>Annual rent above which this tracker does not work out a cap</t>
        </is>
      </c>
      <c r="C10" s="63" t="n">
        <v>100000</v>
      </c>
      <c r="D10" s="61" t="inlineStr">
        <is>
          <t>GOV.UK only sets the cap up to £100,000 a year. Take advice above this.</t>
        </is>
      </c>
    </row>
    <row r="11" ht="30" customHeight="1">
      <c r="B11" s="61" t="inlineStr">
        <is>
          <t>Weeks in a year, for turning monthly rent into weekly rent</t>
        </is>
      </c>
      <c r="C11" s="62" t="n">
        <v>52</v>
      </c>
      <c r="D11" s="61" t="inlineStr">
        <is>
          <t>Weekly rent = monthly rent x 12 / 52. The cap (weekly rent x 5 or 6) is rounded down to the penny.</t>
        </is>
      </c>
    </row>
  </sheetData>
  <sheetProtection selectLockedCells="0" selectUnlockedCells="0" sheet="1" objects="0" insertRows="1" insertHyperlinks="1" autoFilter="1" scenarios="0" formatColumns="1" deleteColumns="1" insertColumns="1" pivotTables="1" deleteRows="1" formatCells="1" formatRows="1" sort="1"/>
  <mergeCells count="1">
    <mergeCell ref="B3:D3"/>
  </mergeCells>
  <pageMargins left="0.75" right="0.75" top="1" bottom="1" header="0.5" footer="0.5"/>
  <pageSetup orientation="landscape" fitToHeight="1" fitToWidth="1"/>
  <headerFooter>
    <oddHeader/>
    <oddFooter>&amp;C&amp;K9CA3AF&amp;9aligned.tax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2026-06-19T19:28:58Z</dcterms:created>
  <dcterms:modified xsi:type="dcterms:W3CDTF">2026-10-14T22:39:45Z</dcterms:modified>
  <cp:lastModifiedBy>aligned.tax</cp:lastModifiedBy>
  <cp:revision>0</cp:revision>
</cp:coreProperties>
</file>